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95" windowWidth="15120" windowHeight="6750" firstSheet="4" activeTab="5"/>
  </bookViews>
  <sheets>
    <sheet name="COVER PAGE" sheetId="11" r:id="rId1"/>
    <sheet name="TABLE OF CONTENT" sheetId="12" r:id="rId2"/>
    <sheet name="INTRO AND LEGISLATION" sheetId="13" r:id="rId3"/>
    <sheet name="VIS MISS STRA MAP" sheetId="14" r:id="rId4"/>
    <sheet name="DEPARTMENTS" sheetId="15" r:id="rId5"/>
    <sheet name="HIGH LEVEL SDBIP" sheetId="21" r:id="rId6"/>
    <sheet name="LMTOD" sheetId="5" r:id="rId7"/>
    <sheet name="LBSD" sheetId="1" r:id="rId8"/>
    <sheet name="LMFMV" sheetId="8" r:id="rId9"/>
    <sheet name="LLED" sheetId="7" r:id="rId10"/>
    <sheet name="LGGPP" sheetId="9" r:id="rId11"/>
    <sheet name="MRE" sheetId="16" r:id="rId12"/>
    <sheet name="MREBV" sheetId="17" r:id="rId13"/>
    <sheet name="CAP CASHFLOW" sheetId="18" r:id="rId14"/>
    <sheet name="CAP BV" sheetId="19" r:id="rId15"/>
    <sheet name="APPROVAL" sheetId="20" r:id="rId16"/>
  </sheets>
  <externalReferences>
    <externalReference r:id="rId17"/>
    <externalReference r:id="rId18"/>
    <externalReference r:id="rId19"/>
  </externalReferences>
  <definedNames>
    <definedName name="_ADJ5">'[1]Template names'!$B$71</definedName>
    <definedName name="_xlnm._FilterDatabase" localSheetId="5" hidden="1">'HIGH LEVEL SDBIP'!$B$1:$W$9</definedName>
    <definedName name="_xlnm._FilterDatabase" localSheetId="8" hidden="1">LMFMV!$B$1:$Y$10</definedName>
    <definedName name="_xlnm._FilterDatabase" localSheetId="6" hidden="1">LMTOD!$B$1:$Y$29</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15">APPROVAL!$A$1:$A$4</definedName>
    <definedName name="_xlnm.Print_Area" localSheetId="0">'COVER PAGE'!$A$1:$N$41</definedName>
    <definedName name="_xlnm.Print_Area" localSheetId="4">DEPARTMENTS!$A$1:$L$28</definedName>
    <definedName name="_xlnm.Print_Area" localSheetId="5">'HIGH LEVEL SDBIP'!$A$1:$W$35</definedName>
    <definedName name="_xlnm.Print_Area" localSheetId="2">'INTRO AND LEGISLATION'!$A$1:$A$5</definedName>
    <definedName name="_xlnm.Print_Area" localSheetId="7">LBSD!$A$1:$U$56</definedName>
    <definedName name="_xlnm.Print_Area" localSheetId="10">LGGPP!$A$1:$Y$33</definedName>
    <definedName name="_xlnm.Print_Area" localSheetId="9">LLED!$A$1:$Y$5</definedName>
    <definedName name="_xlnm.Print_Area" localSheetId="6">LMTOD!$A$1:$Y$29</definedName>
    <definedName name="_xlnm.Print_Area" localSheetId="1">'TABLE OF CONTENT'!$A$1:$A$22</definedName>
    <definedName name="_xlnm.Print_Area" localSheetId="3">'VIS MISS STRA MAP'!$A$1:$Q$37</definedName>
    <definedName name="_xlnm.Print_Titles" localSheetId="5">'HIGH LEVEL SDBIP'!$1:$1</definedName>
    <definedName name="_xlnm.Print_Titles" localSheetId="10">LGGPP!$1:$2</definedName>
    <definedName name="_xlnm.Print_Titles" localSheetId="9">LLED!$1:$1</definedName>
    <definedName name="_xlnm.Print_Titles" localSheetId="8">LMFMV!$1:$1</definedName>
    <definedName name="_xlnm.Print_Titles" localSheetId="6">LMTOD!$1:$1</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workbook>
</file>

<file path=xl/calcChain.xml><?xml version="1.0" encoding="utf-8"?>
<calcChain xmlns="http://schemas.openxmlformats.org/spreadsheetml/2006/main">
  <c r="L39" i="19" l="1"/>
  <c r="J39" i="19"/>
  <c r="H39" i="19"/>
  <c r="F39" i="19"/>
  <c r="D39" i="19"/>
  <c r="M38" i="19"/>
  <c r="L38" i="19"/>
  <c r="K38" i="19"/>
  <c r="J38" i="19"/>
  <c r="I38" i="19"/>
  <c r="H38" i="19"/>
  <c r="G38" i="19"/>
  <c r="F38" i="19"/>
  <c r="E38" i="19"/>
  <c r="D38" i="19"/>
  <c r="C38" i="19"/>
  <c r="Q37" i="19"/>
  <c r="P37" i="19"/>
  <c r="O37" i="19"/>
  <c r="N37" i="19" s="1"/>
  <c r="A37" i="19"/>
  <c r="Q36" i="19"/>
  <c r="P36" i="19"/>
  <c r="O36" i="19"/>
  <c r="N36" i="19" s="1"/>
  <c r="A36" i="19"/>
  <c r="Q35" i="19"/>
  <c r="P35" i="19"/>
  <c r="O35" i="19"/>
  <c r="N35" i="19" s="1"/>
  <c r="A35" i="19"/>
  <c r="Q34" i="19"/>
  <c r="P34" i="19"/>
  <c r="O34" i="19"/>
  <c r="N34" i="19" s="1"/>
  <c r="A34" i="19"/>
  <c r="Q33" i="19"/>
  <c r="P33" i="19"/>
  <c r="O33" i="19"/>
  <c r="N33" i="19" s="1"/>
  <c r="A33" i="19"/>
  <c r="Q32" i="19"/>
  <c r="P32" i="19"/>
  <c r="O32" i="19"/>
  <c r="N32" i="19" s="1"/>
  <c r="A32" i="19"/>
  <c r="Q31" i="19"/>
  <c r="P31" i="19"/>
  <c r="O31" i="19"/>
  <c r="N31" i="19" s="1"/>
  <c r="A31" i="19"/>
  <c r="Q30" i="19"/>
  <c r="P30" i="19"/>
  <c r="O30" i="19"/>
  <c r="N30" i="19" s="1"/>
  <c r="A30" i="19"/>
  <c r="Q29" i="19"/>
  <c r="P29" i="19"/>
  <c r="O29" i="19"/>
  <c r="N29" i="19" s="1"/>
  <c r="A29" i="19"/>
  <c r="Q28" i="19"/>
  <c r="P28" i="19"/>
  <c r="O28" i="19"/>
  <c r="N28" i="19" s="1"/>
  <c r="A28" i="19"/>
  <c r="Q27" i="19"/>
  <c r="P27" i="19"/>
  <c r="O27" i="19"/>
  <c r="N27" i="19" s="1"/>
  <c r="A27" i="19"/>
  <c r="Q26" i="19"/>
  <c r="P26" i="19"/>
  <c r="O26" i="19"/>
  <c r="N26" i="19" s="1"/>
  <c r="A26" i="19"/>
  <c r="Q25" i="19"/>
  <c r="P25" i="19"/>
  <c r="O25" i="19"/>
  <c r="N25" i="19" s="1"/>
  <c r="A25" i="19"/>
  <c r="Q24" i="19"/>
  <c r="P24" i="19"/>
  <c r="O24" i="19"/>
  <c r="A24" i="19"/>
  <c r="Q23" i="19"/>
  <c r="P23" i="19"/>
  <c r="O23" i="19"/>
  <c r="N23" i="19" s="1"/>
  <c r="A23" i="19"/>
  <c r="M20" i="19"/>
  <c r="M39" i="19" s="1"/>
  <c r="L20" i="19"/>
  <c r="K20" i="19"/>
  <c r="K39" i="19" s="1"/>
  <c r="J20" i="19"/>
  <c r="I20" i="19"/>
  <c r="I39" i="19" s="1"/>
  <c r="H20" i="19"/>
  <c r="G20" i="19"/>
  <c r="G39" i="19" s="1"/>
  <c r="F20" i="19"/>
  <c r="E20" i="19"/>
  <c r="E39" i="19" s="1"/>
  <c r="D20" i="19"/>
  <c r="C20" i="19"/>
  <c r="C39" i="19" s="1"/>
  <c r="Q19" i="19"/>
  <c r="P19" i="19"/>
  <c r="O19" i="19"/>
  <c r="N19" i="19" s="1"/>
  <c r="A19" i="19"/>
  <c r="Q18" i="19"/>
  <c r="P18" i="19"/>
  <c r="O18" i="19"/>
  <c r="N18" i="19" s="1"/>
  <c r="A18" i="19"/>
  <c r="Q17" i="19"/>
  <c r="P17" i="19"/>
  <c r="O17" i="19"/>
  <c r="N17" i="19" s="1"/>
  <c r="A17" i="19"/>
  <c r="Q16" i="19"/>
  <c r="P16" i="19"/>
  <c r="O16" i="19"/>
  <c r="N16" i="19" s="1"/>
  <c r="A16" i="19"/>
  <c r="Q15" i="19"/>
  <c r="P15" i="19"/>
  <c r="O15" i="19"/>
  <c r="N15" i="19" s="1"/>
  <c r="A15" i="19"/>
  <c r="Q14" i="19"/>
  <c r="P14" i="19"/>
  <c r="O14" i="19"/>
  <c r="N14" i="19" s="1"/>
  <c r="A14" i="19"/>
  <c r="Q13" i="19"/>
  <c r="P13" i="19"/>
  <c r="O13" i="19"/>
  <c r="N13" i="19" s="1"/>
  <c r="A13" i="19"/>
  <c r="Q12" i="19"/>
  <c r="P12" i="19"/>
  <c r="O12" i="19"/>
  <c r="N12" i="19" s="1"/>
  <c r="A12" i="19"/>
  <c r="Q11" i="19"/>
  <c r="P11" i="19"/>
  <c r="O11" i="19"/>
  <c r="N11" i="19" s="1"/>
  <c r="A11" i="19"/>
  <c r="Q10" i="19"/>
  <c r="P10" i="19"/>
  <c r="O10" i="19"/>
  <c r="N10" i="19" s="1"/>
  <c r="A10" i="19"/>
  <c r="Q9" i="19"/>
  <c r="P9" i="19"/>
  <c r="O9" i="19"/>
  <c r="N9" i="19" s="1"/>
  <c r="A9" i="19"/>
  <c r="Q8" i="19"/>
  <c r="P8" i="19"/>
  <c r="O8" i="19"/>
  <c r="N8" i="19" s="1"/>
  <c r="A8" i="19"/>
  <c r="Q7" i="19"/>
  <c r="P7" i="19"/>
  <c r="O7" i="19"/>
  <c r="N7" i="19" s="1"/>
  <c r="A7" i="19"/>
  <c r="Q6" i="19"/>
  <c r="P6" i="19"/>
  <c r="O6" i="19"/>
  <c r="N6" i="19" s="1"/>
  <c r="A6" i="19"/>
  <c r="Q5" i="19"/>
  <c r="P5" i="19"/>
  <c r="P20" i="19" s="1"/>
  <c r="O5" i="19"/>
  <c r="N5" i="19" s="1"/>
  <c r="A5" i="19"/>
  <c r="Q3" i="19"/>
  <c r="P3" i="19"/>
  <c r="O3" i="19"/>
  <c r="C2" i="19"/>
  <c r="B2" i="19"/>
  <c r="A2" i="19"/>
  <c r="A1" i="19"/>
  <c r="N55" i="18"/>
  <c r="P52" i="18"/>
  <c r="L52" i="18"/>
  <c r="H52" i="18"/>
  <c r="D52" i="18"/>
  <c r="M51" i="18"/>
  <c r="A51" i="18"/>
  <c r="M50" i="18"/>
  <c r="A50" i="18"/>
  <c r="M49" i="18"/>
  <c r="A49" i="18"/>
  <c r="P46" i="18"/>
  <c r="O46" i="18"/>
  <c r="O52" i="18" s="1"/>
  <c r="N46" i="18"/>
  <c r="N52" i="18" s="1"/>
  <c r="L46" i="18"/>
  <c r="K46" i="18"/>
  <c r="K52" i="18" s="1"/>
  <c r="J46" i="18"/>
  <c r="J52" i="18" s="1"/>
  <c r="I46" i="18"/>
  <c r="I52" i="18" s="1"/>
  <c r="H46" i="18"/>
  <c r="G46" i="18"/>
  <c r="G52" i="18" s="1"/>
  <c r="F46" i="18"/>
  <c r="F52" i="18" s="1"/>
  <c r="E46" i="18"/>
  <c r="E52" i="18" s="1"/>
  <c r="D46" i="18"/>
  <c r="C46" i="18"/>
  <c r="C52" i="18" s="1"/>
  <c r="B46" i="18"/>
  <c r="B52" i="18" s="1"/>
  <c r="M45" i="18"/>
  <c r="M44" i="18"/>
  <c r="M43" i="18"/>
  <c r="M42" i="18"/>
  <c r="M41" i="18"/>
  <c r="M40" i="18"/>
  <c r="M39" i="18"/>
  <c r="M38" i="18"/>
  <c r="M37" i="18"/>
  <c r="M46" i="18" s="1"/>
  <c r="M52" i="18" s="1"/>
  <c r="M36" i="18"/>
  <c r="M32" i="18"/>
  <c r="A32" i="18"/>
  <c r="M31" i="18"/>
  <c r="A31" i="18"/>
  <c r="M30" i="18"/>
  <c r="A30" i="18"/>
  <c r="M29" i="18"/>
  <c r="A29" i="18"/>
  <c r="M28" i="18"/>
  <c r="A28" i="18"/>
  <c r="M27" i="18"/>
  <c r="A27" i="18"/>
  <c r="M26" i="18"/>
  <c r="A26" i="18"/>
  <c r="M25" i="18"/>
  <c r="A25" i="18"/>
  <c r="M24" i="18"/>
  <c r="P21" i="18"/>
  <c r="P33" i="18" s="1"/>
  <c r="P54" i="18" s="1"/>
  <c r="O21" i="18"/>
  <c r="O33" i="18" s="1"/>
  <c r="N21" i="18"/>
  <c r="N33" i="18" s="1"/>
  <c r="N54" i="18" s="1"/>
  <c r="L21" i="18"/>
  <c r="L33" i="18" s="1"/>
  <c r="L54" i="18" s="1"/>
  <c r="K21" i="18"/>
  <c r="K33" i="18" s="1"/>
  <c r="K54" i="18" s="1"/>
  <c r="J21" i="18"/>
  <c r="J33" i="18" s="1"/>
  <c r="I21" i="18"/>
  <c r="I33" i="18" s="1"/>
  <c r="I54" i="18" s="1"/>
  <c r="H21" i="18"/>
  <c r="H33" i="18" s="1"/>
  <c r="H54" i="18" s="1"/>
  <c r="G21" i="18"/>
  <c r="G33" i="18" s="1"/>
  <c r="G54" i="18" s="1"/>
  <c r="F21" i="18"/>
  <c r="F33" i="18" s="1"/>
  <c r="E21" i="18"/>
  <c r="E33" i="18" s="1"/>
  <c r="E54" i="18" s="1"/>
  <c r="D21" i="18"/>
  <c r="D33" i="18" s="1"/>
  <c r="D54" i="18" s="1"/>
  <c r="C21" i="18"/>
  <c r="C33" i="18" s="1"/>
  <c r="C54" i="18" s="1"/>
  <c r="B21" i="18"/>
  <c r="B33" i="18" s="1"/>
  <c r="M20" i="18"/>
  <c r="A20" i="18"/>
  <c r="M19" i="18"/>
  <c r="M18" i="18"/>
  <c r="A18" i="18"/>
  <c r="M17" i="18"/>
  <c r="A17" i="18"/>
  <c r="M16" i="18"/>
  <c r="A16" i="18"/>
  <c r="M15" i="18"/>
  <c r="A15" i="18"/>
  <c r="M14" i="18"/>
  <c r="A14" i="18"/>
  <c r="M13" i="18"/>
  <c r="A13" i="18"/>
  <c r="M12" i="18"/>
  <c r="A12" i="18"/>
  <c r="M11" i="18"/>
  <c r="A11" i="18"/>
  <c r="M10" i="18"/>
  <c r="A10" i="18"/>
  <c r="M9" i="18"/>
  <c r="A9" i="18"/>
  <c r="M8" i="18"/>
  <c r="A8" i="18"/>
  <c r="M7" i="18"/>
  <c r="A7" i="18"/>
  <c r="M6" i="18"/>
  <c r="A6" i="18"/>
  <c r="M5" i="18"/>
  <c r="M21" i="18" s="1"/>
  <c r="M33" i="18" s="1"/>
  <c r="M54" i="18" s="1"/>
  <c r="A5" i="18"/>
  <c r="P3" i="18"/>
  <c r="O3" i="18"/>
  <c r="N3" i="18"/>
  <c r="B2" i="18"/>
  <c r="A1" i="18"/>
  <c r="A45" i="17"/>
  <c r="Q44" i="17"/>
  <c r="P44" i="17"/>
  <c r="O44" i="17"/>
  <c r="N44" i="17" s="1"/>
  <c r="A44" i="17"/>
  <c r="Q43" i="17"/>
  <c r="P43" i="17"/>
  <c r="O43" i="17"/>
  <c r="N43" i="17" s="1"/>
  <c r="A43" i="17"/>
  <c r="Q42" i="17"/>
  <c r="P42" i="17"/>
  <c r="O42" i="17"/>
  <c r="N42" i="17" s="1"/>
  <c r="A42" i="17"/>
  <c r="A40" i="17"/>
  <c r="M38" i="17"/>
  <c r="L38" i="17"/>
  <c r="K38" i="17"/>
  <c r="J38" i="17"/>
  <c r="I38" i="17"/>
  <c r="H38" i="17"/>
  <c r="G38" i="17"/>
  <c r="F38" i="17"/>
  <c r="E38" i="17"/>
  <c r="D38" i="17"/>
  <c r="C38" i="17"/>
  <c r="A38" i="17"/>
  <c r="Q37" i="17"/>
  <c r="P37" i="17"/>
  <c r="O37" i="17"/>
  <c r="N37" i="17" s="1"/>
  <c r="Q36" i="17"/>
  <c r="P36" i="17"/>
  <c r="O36" i="17"/>
  <c r="N36" i="17" s="1"/>
  <c r="Q35" i="17"/>
  <c r="P35" i="17"/>
  <c r="O35" i="17"/>
  <c r="N35" i="17" s="1"/>
  <c r="Q34" i="17"/>
  <c r="P34" i="17"/>
  <c r="O34" i="17"/>
  <c r="N34" i="17" s="1"/>
  <c r="Q33" i="17"/>
  <c r="P33" i="17"/>
  <c r="O33" i="17"/>
  <c r="N33" i="17" s="1"/>
  <c r="Q32" i="17"/>
  <c r="P32" i="17"/>
  <c r="O32" i="17"/>
  <c r="N32" i="17" s="1"/>
  <c r="Q31" i="17"/>
  <c r="P31" i="17"/>
  <c r="O31" i="17"/>
  <c r="N31" i="17" s="1"/>
  <c r="Q30" i="17"/>
  <c r="P30" i="17"/>
  <c r="O30" i="17"/>
  <c r="N30" i="17" s="1"/>
  <c r="Q29" i="17"/>
  <c r="P29" i="17"/>
  <c r="O29" i="17"/>
  <c r="N29" i="17" s="1"/>
  <c r="Q28" i="17"/>
  <c r="P28" i="17"/>
  <c r="O28" i="17"/>
  <c r="N28" i="17" s="1"/>
  <c r="Q27" i="17"/>
  <c r="P27" i="17"/>
  <c r="O27" i="17"/>
  <c r="N27" i="17" s="1"/>
  <c r="Q26" i="17"/>
  <c r="P26" i="17"/>
  <c r="O26" i="17"/>
  <c r="N26" i="17" s="1"/>
  <c r="Q25" i="17"/>
  <c r="P25" i="17"/>
  <c r="O25" i="17"/>
  <c r="N25" i="17" s="1"/>
  <c r="Q24" i="17"/>
  <c r="P24" i="17"/>
  <c r="O24" i="17"/>
  <c r="N24" i="17" s="1"/>
  <c r="Q23" i="17"/>
  <c r="P23" i="17"/>
  <c r="O23" i="17"/>
  <c r="N23" i="17" s="1"/>
  <c r="A22" i="17"/>
  <c r="M20" i="17"/>
  <c r="M40" i="17" s="1"/>
  <c r="M45" i="17" s="1"/>
  <c r="L20" i="17"/>
  <c r="L40" i="17" s="1"/>
  <c r="L45" i="17" s="1"/>
  <c r="K20" i="17"/>
  <c r="K40" i="17" s="1"/>
  <c r="K45" i="17" s="1"/>
  <c r="J20" i="17"/>
  <c r="J40" i="17" s="1"/>
  <c r="J45" i="17" s="1"/>
  <c r="I20" i="17"/>
  <c r="I40" i="17" s="1"/>
  <c r="I45" i="17" s="1"/>
  <c r="H20" i="17"/>
  <c r="H40" i="17" s="1"/>
  <c r="H45" i="17" s="1"/>
  <c r="G20" i="17"/>
  <c r="G40" i="17" s="1"/>
  <c r="G45" i="17" s="1"/>
  <c r="F20" i="17"/>
  <c r="F40" i="17" s="1"/>
  <c r="F45" i="17" s="1"/>
  <c r="E20" i="17"/>
  <c r="E40" i="17" s="1"/>
  <c r="E45" i="17" s="1"/>
  <c r="D20" i="17"/>
  <c r="D40" i="17" s="1"/>
  <c r="D45" i="17" s="1"/>
  <c r="C20" i="17"/>
  <c r="C40" i="17" s="1"/>
  <c r="C45" i="17" s="1"/>
  <c r="A20" i="17"/>
  <c r="Q19" i="17"/>
  <c r="P19" i="17"/>
  <c r="O19" i="17"/>
  <c r="N19" i="17" s="1"/>
  <c r="A19" i="17"/>
  <c r="A37" i="17" s="1"/>
  <c r="Q18" i="17"/>
  <c r="P18" i="17"/>
  <c r="O18" i="17"/>
  <c r="N18" i="17" s="1"/>
  <c r="A18" i="17"/>
  <c r="A36" i="17" s="1"/>
  <c r="Q17" i="17"/>
  <c r="P17" i="17"/>
  <c r="O17" i="17"/>
  <c r="N17" i="17" s="1"/>
  <c r="A17" i="17"/>
  <c r="A35" i="17" s="1"/>
  <c r="Q16" i="17"/>
  <c r="P16" i="17"/>
  <c r="O16" i="17"/>
  <c r="N16" i="17" s="1"/>
  <c r="A16" i="17"/>
  <c r="A34" i="17" s="1"/>
  <c r="Q15" i="17"/>
  <c r="P15" i="17"/>
  <c r="O15" i="17"/>
  <c r="N15" i="17" s="1"/>
  <c r="A15" i="17"/>
  <c r="A33" i="17" s="1"/>
  <c r="Q14" i="17"/>
  <c r="P14" i="17"/>
  <c r="O14" i="17"/>
  <c r="N14" i="17" s="1"/>
  <c r="A14" i="17"/>
  <c r="A32" i="17" s="1"/>
  <c r="Q13" i="17"/>
  <c r="P13" i="17"/>
  <c r="O13" i="17"/>
  <c r="N13" i="17" s="1"/>
  <c r="A13" i="17"/>
  <c r="A31" i="17" s="1"/>
  <c r="Q12" i="17"/>
  <c r="P12" i="17"/>
  <c r="O12" i="17"/>
  <c r="N12" i="17" s="1"/>
  <c r="A12" i="17"/>
  <c r="A30" i="17" s="1"/>
  <c r="Q11" i="17"/>
  <c r="P11" i="17"/>
  <c r="O11" i="17"/>
  <c r="N11" i="17" s="1"/>
  <c r="A11" i="17"/>
  <c r="A29" i="17" s="1"/>
  <c r="Q10" i="17"/>
  <c r="P10" i="17"/>
  <c r="O10" i="17"/>
  <c r="N10" i="17" s="1"/>
  <c r="A10" i="17"/>
  <c r="A28" i="17" s="1"/>
  <c r="Q9" i="17"/>
  <c r="P9" i="17"/>
  <c r="O9" i="17"/>
  <c r="N9" i="17" s="1"/>
  <c r="A9" i="17"/>
  <c r="A27" i="17" s="1"/>
  <c r="Q8" i="17"/>
  <c r="P8" i="17"/>
  <c r="O8" i="17"/>
  <c r="N8" i="17" s="1"/>
  <c r="A8" i="17"/>
  <c r="A26" i="17" s="1"/>
  <c r="Q7" i="17"/>
  <c r="P7" i="17"/>
  <c r="O7" i="17"/>
  <c r="N7" i="17" s="1"/>
  <c r="A7" i="17"/>
  <c r="A25" i="17" s="1"/>
  <c r="Q6" i="17"/>
  <c r="P6" i="17"/>
  <c r="O6" i="17"/>
  <c r="N6" i="17" s="1"/>
  <c r="A6" i="17"/>
  <c r="A24" i="17" s="1"/>
  <c r="Q5" i="17"/>
  <c r="P5" i="17"/>
  <c r="P20" i="17" s="1"/>
  <c r="O5" i="17"/>
  <c r="N5" i="17" s="1"/>
  <c r="A5" i="17"/>
  <c r="A23" i="17" s="1"/>
  <c r="A4" i="17"/>
  <c r="Q3" i="17"/>
  <c r="P3" i="17"/>
  <c r="O3" i="17"/>
  <c r="C2" i="17"/>
  <c r="B2" i="17"/>
  <c r="A2" i="17"/>
  <c r="A46" i="16"/>
  <c r="Q45" i="16"/>
  <c r="P45" i="16"/>
  <c r="O45" i="16"/>
  <c r="N45" i="16" s="1"/>
  <c r="A45" i="16"/>
  <c r="Q44" i="16"/>
  <c r="P44" i="16"/>
  <c r="O44" i="16"/>
  <c r="N44" i="16" s="1"/>
  <c r="A44" i="16"/>
  <c r="Q43" i="16"/>
  <c r="P43" i="16"/>
  <c r="O43" i="16"/>
  <c r="N43" i="16" s="1"/>
  <c r="A43" i="16"/>
  <c r="A42" i="16"/>
  <c r="Q41" i="16"/>
  <c r="P41" i="16"/>
  <c r="O41" i="16"/>
  <c r="N41" i="16" s="1"/>
  <c r="A41" i="16"/>
  <c r="Q40" i="16"/>
  <c r="P40" i="16"/>
  <c r="O40" i="16"/>
  <c r="N40" i="16" s="1"/>
  <c r="A40" i="16"/>
  <c r="Q39" i="16"/>
  <c r="P39" i="16"/>
  <c r="O39" i="16"/>
  <c r="N39" i="16" s="1"/>
  <c r="A39" i="16"/>
  <c r="A38" i="16"/>
  <c r="M36" i="16"/>
  <c r="L36" i="16"/>
  <c r="K36" i="16"/>
  <c r="J36" i="16"/>
  <c r="I36" i="16"/>
  <c r="H36" i="16"/>
  <c r="G36" i="16"/>
  <c r="F36" i="16"/>
  <c r="E36" i="16"/>
  <c r="D36" i="16"/>
  <c r="C36" i="16"/>
  <c r="A36" i="16"/>
  <c r="Q35" i="16"/>
  <c r="P35" i="16"/>
  <c r="O35" i="16"/>
  <c r="N35" i="16" s="1"/>
  <c r="A35" i="16"/>
  <c r="Q34" i="16"/>
  <c r="P34" i="16"/>
  <c r="O34" i="16"/>
  <c r="N34" i="16" s="1"/>
  <c r="A34" i="16"/>
  <c r="Q33" i="16"/>
  <c r="P33" i="16"/>
  <c r="O33" i="16"/>
  <c r="N33" i="16" s="1"/>
  <c r="A33" i="16"/>
  <c r="Q32" i="16"/>
  <c r="P32" i="16"/>
  <c r="O32" i="16"/>
  <c r="N32" i="16" s="1"/>
  <c r="A32" i="16"/>
  <c r="Q31" i="16"/>
  <c r="P31" i="16"/>
  <c r="O31" i="16"/>
  <c r="N31" i="16" s="1"/>
  <c r="A31" i="16"/>
  <c r="Q30" i="16"/>
  <c r="P30" i="16"/>
  <c r="O30" i="16"/>
  <c r="N30" i="16" s="1"/>
  <c r="A30" i="16"/>
  <c r="Q29" i="16"/>
  <c r="P29" i="16"/>
  <c r="O29" i="16"/>
  <c r="N29" i="16" s="1"/>
  <c r="A29" i="16"/>
  <c r="Q28" i="16"/>
  <c r="P28" i="16"/>
  <c r="O28" i="16"/>
  <c r="N28" i="16" s="1"/>
  <c r="A28" i="16"/>
  <c r="Q27" i="16"/>
  <c r="P27" i="16"/>
  <c r="O27" i="16"/>
  <c r="N27" i="16" s="1"/>
  <c r="A27" i="16"/>
  <c r="Q26" i="16"/>
  <c r="P26" i="16"/>
  <c r="O26" i="16"/>
  <c r="N26" i="16" s="1"/>
  <c r="A26" i="16"/>
  <c r="Q25" i="16"/>
  <c r="P25" i="16"/>
  <c r="O25" i="16"/>
  <c r="A25" i="16"/>
  <c r="A24" i="16"/>
  <c r="M22" i="16"/>
  <c r="M38" i="16" s="1"/>
  <c r="M42" i="16" s="1"/>
  <c r="M46" i="16" s="1"/>
  <c r="L22" i="16"/>
  <c r="L38" i="16" s="1"/>
  <c r="L42" i="16" s="1"/>
  <c r="L46" i="16" s="1"/>
  <c r="K22" i="16"/>
  <c r="K38" i="16" s="1"/>
  <c r="K42" i="16" s="1"/>
  <c r="K46" i="16" s="1"/>
  <c r="J22" i="16"/>
  <c r="J38" i="16" s="1"/>
  <c r="J42" i="16" s="1"/>
  <c r="J46" i="16" s="1"/>
  <c r="I22" i="16"/>
  <c r="I38" i="16" s="1"/>
  <c r="I42" i="16" s="1"/>
  <c r="I46" i="16" s="1"/>
  <c r="H22" i="16"/>
  <c r="H38" i="16" s="1"/>
  <c r="H42" i="16" s="1"/>
  <c r="H46" i="16" s="1"/>
  <c r="G22" i="16"/>
  <c r="G38" i="16" s="1"/>
  <c r="G42" i="16" s="1"/>
  <c r="G46" i="16" s="1"/>
  <c r="F22" i="16"/>
  <c r="F38" i="16" s="1"/>
  <c r="F42" i="16" s="1"/>
  <c r="F46" i="16" s="1"/>
  <c r="E22" i="16"/>
  <c r="E38" i="16" s="1"/>
  <c r="E42" i="16" s="1"/>
  <c r="E46" i="16" s="1"/>
  <c r="D22" i="16"/>
  <c r="D38" i="16" s="1"/>
  <c r="D42" i="16" s="1"/>
  <c r="D46" i="16" s="1"/>
  <c r="C22" i="16"/>
  <c r="C38" i="16" s="1"/>
  <c r="C42" i="16" s="1"/>
  <c r="C46" i="16" s="1"/>
  <c r="A22" i="16"/>
  <c r="Q21" i="16"/>
  <c r="P21" i="16"/>
  <c r="O21" i="16"/>
  <c r="N21" i="16" s="1"/>
  <c r="A21" i="16"/>
  <c r="Q20" i="16"/>
  <c r="P20" i="16"/>
  <c r="O20" i="16"/>
  <c r="N20" i="16" s="1"/>
  <c r="A20" i="16"/>
  <c r="Q19" i="16"/>
  <c r="P19" i="16"/>
  <c r="O19" i="16"/>
  <c r="N19" i="16" s="1"/>
  <c r="A19" i="16"/>
  <c r="Q18" i="16"/>
  <c r="P18" i="16"/>
  <c r="O18" i="16"/>
  <c r="N18" i="16" s="1"/>
  <c r="A18" i="16"/>
  <c r="Q17" i="16"/>
  <c r="P17" i="16"/>
  <c r="O17" i="16"/>
  <c r="N17" i="16" s="1"/>
  <c r="A17" i="16"/>
  <c r="Q16" i="16"/>
  <c r="P16" i="16"/>
  <c r="O16" i="16"/>
  <c r="N16" i="16" s="1"/>
  <c r="A16" i="16"/>
  <c r="Q15" i="16"/>
  <c r="P15" i="16"/>
  <c r="O15" i="16"/>
  <c r="N15" i="16" s="1"/>
  <c r="A15" i="16"/>
  <c r="Q14" i="16"/>
  <c r="P14" i="16"/>
  <c r="O14" i="16"/>
  <c r="N14" i="16" s="1"/>
  <c r="A14" i="16"/>
  <c r="Q13" i="16"/>
  <c r="P13" i="16"/>
  <c r="O13" i="16"/>
  <c r="N13" i="16" s="1"/>
  <c r="A13" i="16"/>
  <c r="Q12" i="16"/>
  <c r="P12" i="16"/>
  <c r="O12" i="16"/>
  <c r="N12" i="16" s="1"/>
  <c r="A12" i="16"/>
  <c r="Q11" i="16"/>
  <c r="P11" i="16"/>
  <c r="O11" i="16"/>
  <c r="N11" i="16" s="1"/>
  <c r="A11" i="16"/>
  <c r="Q10" i="16"/>
  <c r="P10" i="16"/>
  <c r="O10" i="16"/>
  <c r="N10" i="16" s="1"/>
  <c r="A10" i="16"/>
  <c r="Q9" i="16"/>
  <c r="P9" i="16"/>
  <c r="O9" i="16"/>
  <c r="N9" i="16" s="1"/>
  <c r="A9" i="16"/>
  <c r="Q8" i="16"/>
  <c r="P8" i="16"/>
  <c r="O8" i="16"/>
  <c r="N8" i="16" s="1"/>
  <c r="A8" i="16"/>
  <c r="Q7" i="16"/>
  <c r="P7" i="16"/>
  <c r="O7" i="16"/>
  <c r="N7" i="16" s="1"/>
  <c r="A7" i="16"/>
  <c r="Q6" i="16"/>
  <c r="P6" i="16"/>
  <c r="O6" i="16"/>
  <c r="N6" i="16" s="1"/>
  <c r="A6" i="16"/>
  <c r="Q5" i="16"/>
  <c r="P5" i="16"/>
  <c r="O5" i="16"/>
  <c r="A5" i="16"/>
  <c r="A4" i="16"/>
  <c r="Q3" i="16"/>
  <c r="P3" i="16"/>
  <c r="O3" i="16"/>
  <c r="C2" i="16"/>
  <c r="A1" i="16" s="1"/>
  <c r="B2" i="16"/>
  <c r="A2" i="16"/>
  <c r="O22" i="16" l="1"/>
  <c r="Q22" i="16"/>
  <c r="Q38" i="17"/>
  <c r="O36" i="16"/>
  <c r="Q36" i="16"/>
  <c r="Q20" i="19"/>
  <c r="P38" i="19"/>
  <c r="P39" i="19" s="1"/>
  <c r="N38" i="17"/>
  <c r="N5" i="16"/>
  <c r="N22" i="16" s="1"/>
  <c r="P22" i="16"/>
  <c r="N25" i="16"/>
  <c r="N36" i="16" s="1"/>
  <c r="P36" i="16"/>
  <c r="Q20" i="17"/>
  <c r="P38" i="17"/>
  <c r="P40" i="17" s="1"/>
  <c r="P45" i="17" s="1"/>
  <c r="O38" i="19"/>
  <c r="Q38" i="19"/>
  <c r="N20" i="19"/>
  <c r="N24" i="19"/>
  <c r="N38" i="19" s="1"/>
  <c r="O20" i="19"/>
  <c r="B54" i="18"/>
  <c r="B56" i="18" s="1"/>
  <c r="C55" i="18" s="1"/>
  <c r="C56" i="18" s="1"/>
  <c r="D55" i="18" s="1"/>
  <c r="D56" i="18" s="1"/>
  <c r="E55" i="18" s="1"/>
  <c r="E56" i="18" s="1"/>
  <c r="F55" i="18" s="1"/>
  <c r="F56" i="18" s="1"/>
  <c r="G55" i="18" s="1"/>
  <c r="G56" i="18" s="1"/>
  <c r="H55" i="18" s="1"/>
  <c r="H56" i="18" s="1"/>
  <c r="I55" i="18" s="1"/>
  <c r="I56" i="18" s="1"/>
  <c r="J55" i="18" s="1"/>
  <c r="J56" i="18" s="1"/>
  <c r="K55" i="18" s="1"/>
  <c r="K56" i="18" s="1"/>
  <c r="L55" i="18" s="1"/>
  <c r="L56" i="18" s="1"/>
  <c r="M55" i="18" s="1"/>
  <c r="M56" i="18" s="1"/>
  <c r="F54" i="18"/>
  <c r="J54" i="18"/>
  <c r="O54" i="18"/>
  <c r="N56" i="18"/>
  <c r="O55" i="18" s="1"/>
  <c r="N20" i="17"/>
  <c r="O20" i="17"/>
  <c r="O38" i="17"/>
  <c r="Q40" i="17" l="1"/>
  <c r="Q45" i="17" s="1"/>
  <c r="Q39" i="19"/>
  <c r="N40" i="17"/>
  <c r="N45" i="17" s="1"/>
  <c r="O38" i="16"/>
  <c r="O42" i="16" s="1"/>
  <c r="O46" i="16" s="1"/>
  <c r="Q38" i="16"/>
  <c r="Q42" i="16" s="1"/>
  <c r="Q46" i="16" s="1"/>
  <c r="O39" i="19"/>
  <c r="N38" i="16"/>
  <c r="N42" i="16" s="1"/>
  <c r="N46" i="16" s="1"/>
  <c r="O40" i="17"/>
  <c r="O45" i="17" s="1"/>
  <c r="P38" i="16"/>
  <c r="P42" i="16" s="1"/>
  <c r="P46" i="16" s="1"/>
  <c r="N39" i="19"/>
  <c r="O56" i="18"/>
  <c r="P55" i="18" s="1"/>
  <c r="P56" i="18" s="1"/>
</calcChain>
</file>

<file path=xl/sharedStrings.xml><?xml version="1.0" encoding="utf-8"?>
<sst xmlns="http://schemas.openxmlformats.org/spreadsheetml/2006/main" count="2983" uniqueCount="1067">
  <si>
    <t>Priority Issue</t>
  </si>
  <si>
    <t>Development Objective</t>
  </si>
  <si>
    <t>Annual Targets</t>
  </si>
  <si>
    <t>Project Name</t>
  </si>
  <si>
    <t>Project Description</t>
  </si>
  <si>
    <t>Funding Source</t>
  </si>
  <si>
    <t xml:space="preserve">Performance Management </t>
  </si>
  <si>
    <t>Good governance and administrative excellence</t>
  </si>
  <si>
    <t>N/A</t>
  </si>
  <si>
    <t>Makhado Municipality</t>
  </si>
  <si>
    <t>Income</t>
  </si>
  <si>
    <t xml:space="preserve"> Operational </t>
  </si>
  <si>
    <t>Expenditure management</t>
  </si>
  <si>
    <t>Sound Financial Management and viability</t>
  </si>
  <si>
    <t xml:space="preserve"> N/A </t>
  </si>
  <si>
    <t>Disaster Management</t>
  </si>
  <si>
    <t>Promote  community and environmental welfare</t>
  </si>
  <si>
    <t>Library Services</t>
  </si>
  <si>
    <t>To Refurbish  the library roof by 30 June 2016</t>
  </si>
  <si>
    <t xml:space="preserve"> Refurbishment of the library building completed</t>
  </si>
  <si>
    <t>Refurbish  library building</t>
  </si>
  <si>
    <t>Waste Management</t>
  </si>
  <si>
    <t xml:space="preserve">Development of </t>
  </si>
  <si>
    <t>MIG</t>
  </si>
  <si>
    <t xml:space="preserve">  5 000 000.00                  -   </t>
  </si>
  <si>
    <t>To rehabilitate the landfill site by 30 June 2016</t>
  </si>
  <si>
    <t>Landfill site rehabilitated ompleted</t>
  </si>
  <si>
    <t>Rehabilitation of the existing Landfill site (Vondelling)</t>
  </si>
  <si>
    <t>INCOME</t>
  </si>
  <si>
    <t>Parks and Recreation</t>
  </si>
  <si>
    <t xml:space="preserve"> INCOME </t>
  </si>
  <si>
    <t>To development of 5047 Park  by 30 June 2016</t>
  </si>
  <si>
    <t xml:space="preserve"> Development of 5047 Park    completed</t>
  </si>
  <si>
    <t>Invest in human capital</t>
  </si>
  <si>
    <t>Revenue Management</t>
  </si>
  <si>
    <t>Sound financial management and viability</t>
  </si>
  <si>
    <t>Budget and Reporting</t>
  </si>
  <si>
    <t xml:space="preserve">Draft budget tabled  to council </t>
  </si>
  <si>
    <t>Draft budget</t>
  </si>
  <si>
    <t xml:space="preserve">Final budget submitted  to council </t>
  </si>
  <si>
    <t>Final budget</t>
  </si>
  <si>
    <t>Financial statements compiled and submit to AG</t>
  </si>
  <si>
    <t>Financial statements</t>
  </si>
  <si>
    <t>Section 71 report submission</t>
  </si>
  <si>
    <t>Supply Chain Management</t>
  </si>
  <si>
    <t>Tender adjudication</t>
  </si>
  <si>
    <t>Advance Spatial  Planning</t>
  </si>
  <si>
    <t>Building Plans</t>
  </si>
  <si>
    <t>Operational</t>
  </si>
  <si>
    <t>Zoning of land</t>
  </si>
  <si>
    <t>Rezoning of land</t>
  </si>
  <si>
    <t>Occupancy of land</t>
  </si>
  <si>
    <t>Provision of street names for R293 towns completed</t>
  </si>
  <si>
    <t>Local Economic Development</t>
  </si>
  <si>
    <t>Invest in local economy</t>
  </si>
  <si>
    <t xml:space="preserve">Makhado N1 Information and Caravan Recreational/Entertainment centre </t>
  </si>
  <si>
    <t>Makhado annual show hosted</t>
  </si>
  <si>
    <t>Annual Show</t>
  </si>
  <si>
    <t>Electricity Provision</t>
  </si>
  <si>
    <t>Accessible basic and infrastructure services</t>
  </si>
  <si>
    <t>MAGAU</t>
  </si>
  <si>
    <t>TSHIOZWI &amp; GOGOBOLE</t>
  </si>
  <si>
    <t>RAMANTSHA/RIVERSIDE</t>
  </si>
  <si>
    <t>MADODONGA</t>
  </si>
  <si>
    <t>Mamburu</t>
  </si>
  <si>
    <t xml:space="preserve">INEP </t>
  </si>
  <si>
    <t>MAKUSHU</t>
  </si>
  <si>
    <t>INEP</t>
  </si>
  <si>
    <t>To upgrade Urban Substations by 30 June 2015</t>
  </si>
  <si>
    <t xml:space="preserve">Upgrade Urban Substations </t>
  </si>
  <si>
    <t>Wisagalaza 2 &amp; Chitasi village</t>
  </si>
  <si>
    <t>Electricity connections</t>
  </si>
  <si>
    <t>Wisagalaza village</t>
  </si>
  <si>
    <t>SUKANI</t>
  </si>
  <si>
    <t xml:space="preserve"> INEP </t>
  </si>
  <si>
    <t>To connect electricity at TSHIVHULANA by 30 June 2016</t>
  </si>
  <si>
    <t>TSHIVHULANA connection completed</t>
  </si>
  <si>
    <t>TSHIVHULANA zone 5</t>
  </si>
  <si>
    <t xml:space="preserve">/INCOME INEP </t>
  </si>
  <si>
    <t>RATOMBO</t>
  </si>
  <si>
    <t xml:space="preserve"> INEP /income</t>
  </si>
  <si>
    <t>Roads, Bridges and Storm water</t>
  </si>
  <si>
    <t>Roads, Bridges and Stormwater</t>
  </si>
  <si>
    <t>Magau road phase 2 completed</t>
  </si>
  <si>
    <t>Magau road phase 1</t>
  </si>
  <si>
    <t>Ledig road  completed</t>
  </si>
  <si>
    <t xml:space="preserve">Ledig road  </t>
  </si>
  <si>
    <t>Ledig road  construction</t>
  </si>
  <si>
    <t>Robert Khoza /Chabani Bungeni road completed</t>
  </si>
  <si>
    <t>Robert Khoza /Chabani Bungeni road construction</t>
  </si>
  <si>
    <t>Robert Khoza /Chabani Bungeni road</t>
  </si>
  <si>
    <t>Tshivhazwaulu to Rasivhetshela road phase 1 completed</t>
  </si>
  <si>
    <t>Tshivhazwaulu to Rasivhetshela road phase 1</t>
  </si>
  <si>
    <t>To construct a new bridge at Mudimeli by 2018</t>
  </si>
  <si>
    <t>Mudimeli bridge completed by 2018</t>
  </si>
  <si>
    <t>Mudimeli bridge</t>
  </si>
  <si>
    <t>Construction of Mudimeli bridge</t>
  </si>
  <si>
    <t xml:space="preserve">         5 758 786.           -   </t>
  </si>
  <si>
    <t>Planning of new road/bridges</t>
  </si>
  <si>
    <t>1 600 000</t>
  </si>
  <si>
    <t>Sports Facilities</t>
  </si>
  <si>
    <t>To upgrade of Vuwani sports facilities  by 30 June 2016</t>
  </si>
  <si>
    <t>Upgrading of Vuwani sports facilities completed</t>
  </si>
  <si>
    <t xml:space="preserve">Upgrading of Vuwani sports facilities  </t>
  </si>
  <si>
    <t>Provision of Waterval stadium ablution facility completed</t>
  </si>
  <si>
    <t>Construction of ablution facility at Waterval stadium</t>
  </si>
  <si>
    <t xml:space="preserve">Electrification Rabali Stadium </t>
  </si>
  <si>
    <t>Electrification Rabali Stadium</t>
  </si>
  <si>
    <t> Building and Construction</t>
  </si>
  <si>
    <t>To construct graveyard fencing   by 30 June 2016</t>
  </si>
  <si>
    <t>Graveyard fencing completed</t>
  </si>
  <si>
    <t xml:space="preserve">Graveyard fencing(Tshituni Mawoni,Madodonga,Hanani,Tshivhuyuni,Hlanganani,Tsianda,Ndouvhada,Vleifontein  </t>
  </si>
  <si>
    <t>Graveyard fencing</t>
  </si>
  <si>
    <t>Fencing Vuwani Cemetery</t>
  </si>
  <si>
    <t>Vuwani cemetry Ablution Facility completed</t>
  </si>
  <si>
    <t>Vuwani Cemetery ( Toilet )</t>
  </si>
  <si>
    <t>Vuwani Cemetry ( Toilet )</t>
  </si>
  <si>
    <t>Fencing grave yard +sliding gate(Dzanani cemetery)</t>
  </si>
  <si>
    <t>Dzanani township</t>
  </si>
  <si>
    <t>3rd quarter</t>
  </si>
  <si>
    <t>Key Performance Indicators/Measurable Objective</t>
  </si>
  <si>
    <t>Annual Revision of the Disaster Management Plan</t>
  </si>
  <si>
    <t>To review the Disaster Management Plan and by 30 June 2016</t>
  </si>
  <si>
    <t>Letter of request
Copies of received information
Draft Disaster Management Plan
Final Reviewed Disaster Management Plan</t>
  </si>
  <si>
    <t>TECH</t>
  </si>
  <si>
    <t>Portfolio of Evidence</t>
  </si>
  <si>
    <t xml:space="preserve">Development of 5047 Park  </t>
  </si>
  <si>
    <t>To develop the N1 recreational park by 30 June 2016</t>
  </si>
  <si>
    <t>Development of N1 recreational park completed</t>
  </si>
  <si>
    <t>Development of N1 recreational park</t>
  </si>
  <si>
    <t>Approval to commence with the project from the MM, Development of specification and submit to SCM. Advertisent for tendering. Evaluation, Adjudication and appointment of a service provider. Development of designs and drawings, Construction of 1 x evaporation ponds (excavation, levelling, linning)</t>
  </si>
  <si>
    <t>Development of designs and drawings (Geotechnical report)</t>
  </si>
  <si>
    <t>Geotechnical report</t>
  </si>
  <si>
    <t># of households with access to refuse removal</t>
  </si>
  <si>
    <t>Baseline</t>
  </si>
  <si>
    <t>n/a</t>
  </si>
  <si>
    <t>Coolection of waste in all the villages in ward 22, 23, 24, 25 and 26</t>
  </si>
  <si>
    <t xml:space="preserve">Operational </t>
  </si>
  <si>
    <t>Monthly collection reports</t>
  </si>
  <si>
    <t>COMM</t>
  </si>
  <si>
    <t>Priority Issue/Programme</t>
  </si>
  <si>
    <t>Location</t>
  </si>
  <si>
    <t>Budget 15/16 R'000</t>
  </si>
  <si>
    <t>Start Date</t>
  </si>
  <si>
    <t>End Date</t>
  </si>
  <si>
    <t>3rd Q Targets</t>
  </si>
  <si>
    <t>15/16 
R'000</t>
  </si>
  <si>
    <t>16/17 
R'000</t>
  </si>
  <si>
    <t>Portfolio Of Evidence</t>
  </si>
  <si>
    <t>Integrated Development Planning</t>
  </si>
  <si>
    <t>IDP Review</t>
  </si>
  <si>
    <t>1/7/2015</t>
  </si>
  <si>
    <t>30/6/2016</t>
  </si>
  <si>
    <t>MM</t>
  </si>
  <si>
    <t>SDBIP Development</t>
  </si>
  <si>
    <t>Signed SDBIP</t>
  </si>
  <si>
    <t xml:space="preserve">Quarterly performance reports </t>
  </si>
  <si>
    <t>100% (3/3)</t>
  </si>
  <si>
    <t>Performance agreements</t>
  </si>
  <si>
    <t>Signed Performance Agreements</t>
  </si>
  <si>
    <t>Individual Performance Assessment</t>
  </si>
  <si>
    <t>Scorecards, Attendance Register</t>
  </si>
  <si>
    <t>CORP</t>
  </si>
  <si>
    <t>Human Resources and Organizational Development</t>
  </si>
  <si>
    <t>Personnel Recruitment</t>
  </si>
  <si>
    <t>Advertisement    and appointment letter</t>
  </si>
  <si>
    <t>15 bursaries awarded</t>
  </si>
  <si>
    <t>External Bursary Award</t>
  </si>
  <si>
    <t>Award 15  bursaries to qualifying applicants</t>
  </si>
  <si>
    <t>Spatial and Town Planning</t>
  </si>
  <si>
    <t>100% processed</t>
  </si>
  <si>
    <t>100% (# of building plans assessed/# of building plans received)</t>
  </si>
  <si>
    <t>Building plans register</t>
  </si>
  <si>
    <t>DEVP</t>
  </si>
  <si>
    <t>100% (# of applications processed/# applications received)</t>
  </si>
  <si>
    <t>Zoning certificates issued</t>
  </si>
  <si>
    <t>EXCO resolutions</t>
  </si>
  <si>
    <t>100% (# of applications processed/# of applications received)</t>
  </si>
  <si>
    <t>100%  (# of applications processed/# of applications received)</t>
  </si>
  <si>
    <t>Copy of occupancy certificates issued</t>
  </si>
  <si>
    <t>Consultation/ Establishment of committees/Some names completed</t>
  </si>
  <si>
    <t>Draft Street Names</t>
  </si>
  <si>
    <t>Expenditure Report</t>
  </si>
  <si>
    <t>Project/Indicator Description</t>
  </si>
  <si>
    <t>To review the IDP for 2015/2016 financial year by 31 May 2015</t>
  </si>
  <si>
    <t>IDP review for 2014/2015 was completed and approved by Council before 31 May 2014</t>
  </si>
  <si>
    <t>Council resolutions, Draft IDP, Strategic plan report, Attendance register, Invitations for strategic plan, IDP Consultation attendance register, IDP Analysis phase</t>
  </si>
  <si>
    <t>Collect information from departments, Develop a draft SDBIP, Submit to departments for inputs, Incorporate inputs and submit to council for approval by 31 March 2015.  Submit to the Mayor for signature, Submit to council for noting.</t>
  </si>
  <si>
    <t>1/4/2015</t>
  </si>
  <si>
    <t>Number of  organisational performance reports developed and submitted to Council by 30 June 2015</t>
  </si>
  <si>
    <t>Develop a reporting template and send to departments, Receive completed template and consolidate into one report. Organise SDBIP Management meeting to consider the report.  Submit the report to Council for approval.</t>
  </si>
  <si>
    <t>%  Section 57 Managers with signed performance agreements by 30 June 2015 (# of managers with signed performance agreements/# of managers appointed)</t>
  </si>
  <si>
    <t>Develop draft performance agreements. Engage the relevant Section 57 Managers. Submit the final performance agreement to Municipal Manager for signing. Submit the signed agreement to MEC for Cooperative Governance Human Settlement and Traditional Affairs.</t>
  </si>
  <si>
    <t># of section 57 managers individual assessment conucted by 30 June 2015</t>
  </si>
  <si>
    <t>4 section 57 managers individual assessment conducted</t>
  </si>
  <si>
    <t xml:space="preserve">Write a memorandum for approval of panel members and dates. Invite the participate Conduct assessment and compile assessment report. </t>
  </si>
  <si>
    <t>1 (Formal Assessment 2014/2015)</t>
  </si>
  <si>
    <t>% application for PTO attended to within 90 days after receival.</t>
  </si>
  <si>
    <t>100% (# of application  received/(# of application attended to within 90 days).</t>
  </si>
  <si>
    <t>Permission to Occupy</t>
  </si>
  <si>
    <t>Application received, Site visits, Stand demarcated and compile a report</t>
  </si>
  <si>
    <t>Site inspection report, Register of applications</t>
  </si>
  <si>
    <t>% Housing queries attended to within 30 days after receival.</t>
  </si>
  <si>
    <t>100% (# of housing queries attended within 30 days/# of received)</t>
  </si>
  <si>
    <t>Housing Coordination</t>
  </si>
  <si>
    <t>Receive housing queries and attend to them in a form of meetings or written correspondence</t>
  </si>
  <si>
    <t>Complaints letters, Accounts applications, Corresponded letters with CFO</t>
  </si>
  <si>
    <t>% building plans assessed by 30 June 2015 (# of building plans assessed/# of building plans received)</t>
  </si>
  <si>
    <t>Application received, Site visits, for assessment. Development plan committee sit and check the plan. Response to applicant in writing</t>
  </si>
  <si>
    <t>% of zoning certificates issued by 30 June 2015 (# of applications processed/# applications received)</t>
  </si>
  <si>
    <t xml:space="preserve">Application received, Site visits, for assessment. Development plan committee sit and check the plan. Submit the report to Council for approval. Response to applicant in writing. </t>
  </si>
  <si>
    <t>% rezoning, subdivision, special consent and consolidation applications assessed by 30 June 2015 (# of applications processed/# applications received)</t>
  </si>
  <si>
    <t>% application for land use rights inspection conducted within 14 days</t>
  </si>
  <si>
    <t>100% (# of application for land use rights inspection conducted within 14 days/# of application received)</t>
  </si>
  <si>
    <t>Land Use Management</t>
  </si>
  <si>
    <t>% certificates of occupancy issued by 30 June 2015 (# of applications processed/# of applications received)</t>
  </si>
  <si>
    <t>% application for pegging attended to within 15 days after receival.</t>
  </si>
  <si>
    <t>Pegging Applications</t>
  </si>
  <si>
    <t>Application received, Site visits, development plan committee sits, Generate report to council, Notify the client</t>
  </si>
  <si>
    <t>Application Assessment Report, Register of applications</t>
  </si>
  <si>
    <t>% application for demarcation of new site  attended to within 30 days after receival.</t>
  </si>
  <si>
    <t>Demarcation of sites</t>
  </si>
  <si>
    <t>% property application processed within 30 days of receival</t>
  </si>
  <si>
    <t>Property application</t>
  </si>
  <si>
    <t>% request for use municipal property processed within 5 days</t>
  </si>
  <si>
    <t>Receive application, Send to MM for approval, Notify the applicants to go and pay, After receiving the proof of payment a venue is booked.</t>
  </si>
  <si>
    <t>Bookings register</t>
  </si>
  <si>
    <t>% land claims queries coordinated within 30 days after receival</t>
  </si>
  <si>
    <t>100%  (# of queries processed/# of queries received)</t>
  </si>
  <si>
    <t>Land Claims</t>
  </si>
  <si>
    <t>Receive complaints, Liaise with the commissioner and complainant, Arrange a meeting if need</t>
  </si>
  <si>
    <t>Correspondence letters and emails.</t>
  </si>
  <si>
    <t>% by law contraventions notices issued within 5 days after identification</t>
  </si>
  <si>
    <t>100% (# of contravention notices issued within 5 days/# of contravention identified)</t>
  </si>
  <si>
    <t>By Law Enforcement</t>
  </si>
  <si>
    <t>Conduct inspection, Upon identifying a contravention a notice is issued</t>
  </si>
  <si>
    <t>Duplicate notices</t>
  </si>
  <si>
    <t># of routine inspection conducted by 30 June 2015</t>
  </si>
  <si>
    <t>Routine Inspection</t>
  </si>
  <si>
    <t>Inspect the area, If find contravention issues notice, If no respond final notice issued, If no response a fine is written, if no response the matter is taken to legal</t>
  </si>
  <si>
    <t>Inspection form, Register</t>
  </si>
  <si>
    <t>% site inspection applications done within 24 hours</t>
  </si>
  <si>
    <t>100% (# of site inspections conducted within 24 hours/# of site inspections application received)</t>
  </si>
  <si>
    <t>Site Inspection</t>
  </si>
  <si>
    <t>Conduct public consultation on street names. Compile a list of street names for approval by Council.</t>
  </si>
  <si>
    <t>1/1/2016</t>
  </si>
  <si>
    <t>To develop the SDBIP 2016/2017 and submit to the  Mayor for signature within 28 days after approval of the budget</t>
  </si>
  <si>
    <t>SDBIP 2015/2016 was developed and submitted to the Mayor within 28 days after approval of the budget</t>
  </si>
  <si>
    <t>SDBIP 2016/2017 developed and submitted to the  Mayor for signature within 28 days after approval of the budget</t>
  </si>
  <si>
    <t>Makhado annual show was hosted</t>
  </si>
  <si>
    <t>177 977.13.13</t>
  </si>
  <si>
    <t>Annual Show Report and Audited Financial Statements</t>
  </si>
  <si>
    <t>LED Strategy</t>
  </si>
  <si>
    <t>Project implementation plan, Project report</t>
  </si>
  <si>
    <t>LED strategy implementation report</t>
  </si>
  <si>
    <t>MM and DEVP</t>
  </si>
  <si>
    <t>To develop Makhado information and recreational centre by 30 June 2015</t>
  </si>
  <si>
    <t>Development of Makhado information and recreational centre completed</t>
  </si>
  <si>
    <t>Advrtisement of the project. Evaluation and Adjudication, Appointment of a contractor.</t>
  </si>
  <si>
    <t>Evaluation and adjudication of the tender, Appointment of the contractor</t>
  </si>
  <si>
    <t>Removed during budget adjustment</t>
  </si>
  <si>
    <t>Specifications, Appointment letter (contrcator)</t>
  </si>
  <si>
    <t>To host Makhado annual show by 30 September 2014</t>
  </si>
  <si>
    <t>Identify the officials to serve Host Makhado annual show</t>
  </si>
  <si>
    <t># of LED projects supported 30th June 2014</t>
  </si>
  <si>
    <t>30/9/2016</t>
  </si>
  <si>
    <t>01/01/2016</t>
  </si>
  <si>
    <t>30/06/2016</t>
  </si>
  <si>
    <t># of LED job opportunities created</t>
  </si>
  <si>
    <t>Surfacing of the road and handing over.</t>
  </si>
  <si>
    <t>Evaluation, Adjudication and Appointment of Contractor.</t>
  </si>
  <si>
    <t>Gravell road</t>
  </si>
  <si>
    <t>To construct ablution facility by 30 June 2016 (Waterval Stadium)</t>
  </si>
  <si>
    <t>Setting out and construction of fence
Finalisation of the fence</t>
  </si>
  <si>
    <t xml:space="preserve">Construction of roof
</t>
  </si>
  <si>
    <t>B&amp;T</t>
  </si>
  <si>
    <t>Schedules of Asset Register movement</t>
  </si>
  <si>
    <t>Receive new acquisitions, Bar code and capture into the asset register. Capture the expense of the project in progress. When the project is completed the unbundling and capitalisation into the asset register takes effect</t>
  </si>
  <si>
    <t>Asset Register</t>
  </si>
  <si>
    <t>GRAP Compliant Asset Register updated</t>
  </si>
  <si>
    <t>GRAP Compliant Asset Register was updated</t>
  </si>
  <si>
    <t>Asset Management</t>
  </si>
  <si>
    <t>Quotations Report</t>
  </si>
  <si>
    <t>100% (# of quotations processed/# of quotations received)</t>
  </si>
  <si>
    <t xml:space="preserve">Set date for quotation committee. Assess the quotation within timeframe (90 days after closure of the tender). Write adjudication report to the Accounting Officer. </t>
  </si>
  <si>
    <t>Quotations</t>
  </si>
  <si>
    <t>% quotations processed within 18 days after approval by Accounting Officer (# of quotations processed/# of quotations received)</t>
  </si>
  <si>
    <t>Monthly Tender Reports</t>
  </si>
  <si>
    <t>100% (# tenders adjudicated/# of tenders closed and due for adjudication)</t>
  </si>
  <si>
    <t xml:space="preserve">Set date for adjudication committee. Adjudicate tenders within timeframe (90 days after closure of the tender). Write adjudication report to the Accounting Officer. </t>
  </si>
  <si>
    <t>% of tenders adjudicated within 90 days of closure period (# tenders adjudicated/# of tenders closed and due for adjudication)</t>
  </si>
  <si>
    <t>Copy of acknowledgement of receipt by Treasuries</t>
  </si>
  <si>
    <t>Compile the section 71 report. Submit to treasury within 10 days after month end. Submit to council for approval.</t>
  </si>
  <si>
    <t>Number  of section 71 reports submitted to Treasury within 10 days after the end of the month</t>
  </si>
  <si>
    <t xml:space="preserve">Copy of Financial statements </t>
  </si>
  <si>
    <t>Compile the financial statement. Review the compiled financial statement. Present to management meeting. Submit to AG for auditing.</t>
  </si>
  <si>
    <t>Financial statements was compiled and submit to AG</t>
  </si>
  <si>
    <t>Final budget and Council Resolution</t>
  </si>
  <si>
    <t>Take the draft budget for public participation with the IDP. Incorporate inputs and submit the budget for final approval</t>
  </si>
  <si>
    <t xml:space="preserve">Final budget was submitted  to council </t>
  </si>
  <si>
    <t>Draft budget and Council Resolution</t>
  </si>
  <si>
    <t>Collect budget from departments, Consolidate the budget, Present the draft to management, Submit to council for approval</t>
  </si>
  <si>
    <t xml:space="preserve">Draft budget was tabled  to council </t>
  </si>
  <si>
    <t>Draft/Final Policies (Rates Policy, Tariff Policy, Credit Control Policy, Debts Collection Policy)</t>
  </si>
  <si>
    <t>Draft Reviewed Revenue enhancement policies (Rates, Tariff, Credit Control, Bad Debts)</t>
  </si>
  <si>
    <t>Send the policies for inputs by other department. Present the draft review to management. Submit to council for approval.</t>
  </si>
  <si>
    <t>Revenue enhancement policies review</t>
  </si>
  <si>
    <t>Revenue enhancement policies reviewed</t>
  </si>
  <si>
    <t>Revenue enhancement policies were reviewed</t>
  </si>
  <si>
    <t>100% (80000)</t>
  </si>
  <si>
    <t>Capture spending on FMG project. Compile spending report in terms of section 71 report.</t>
  </si>
  <si>
    <t>FMG</t>
  </si>
  <si>
    <t>Quarterly Financial Report</t>
  </si>
  <si>
    <t>Capture spending on INEP project. Compile spending report in terms of section 71 report.</t>
  </si>
  <si>
    <t>100% (Total budget spent/Total budget)</t>
  </si>
  <si>
    <t>Capture spending on MIG project. Compile spending report in terms of section 71 report.</t>
  </si>
  <si>
    <t>75% (Total budget spent/Total budget)</t>
  </si>
  <si>
    <t>MM and All Directors</t>
  </si>
  <si>
    <t>Capture spending on capital project. Compile spending report in terms of section 71 report.</t>
  </si>
  <si>
    <t>Capital Budget</t>
  </si>
  <si>
    <t>75 (Total budget spent/Total budget)</t>
  </si>
  <si>
    <t>End date</t>
  </si>
  <si>
    <t>% Capital budget spent by 30 June 2016 (Total budget spent/Total budget)</t>
  </si>
  <si>
    <t>% MIG spent by 30 June 2016</t>
  </si>
  <si>
    <t>% INEP Grants spent by 30 June 2016</t>
  </si>
  <si>
    <t>% FMG by 30 June 2016</t>
  </si>
  <si>
    <t>31/3/2016</t>
  </si>
  <si>
    <t>To review the revenue enhancement policies by 30 June 2016</t>
  </si>
  <si>
    <t>To table the draft budget to council by  31 March 2016</t>
  </si>
  <si>
    <t>To submit the  final budget to council by  31 May 2016</t>
  </si>
  <si>
    <t>1/4/2016</t>
  </si>
  <si>
    <t>31/5/2016</t>
  </si>
  <si>
    <t>To submit the Financial statements submitted to AG by 31 August 2016</t>
  </si>
  <si>
    <t>To update a GRAP compliant Asset Register by 30 June 2016</t>
  </si>
  <si>
    <t>% revenue collected by 30 June 2016</t>
  </si>
  <si>
    <t>Annual Targets (</t>
  </si>
  <si>
    <t>Revenue Collection</t>
  </si>
  <si>
    <t>Baseline (2015/2015)</t>
  </si>
  <si>
    <t>31/8/2015</t>
  </si>
  <si>
    <t>Collection of payment for services such as electricity, property rates, refuse removal</t>
  </si>
  <si>
    <t xml:space="preserve">90% (308004300)
</t>
  </si>
  <si>
    <t>Section 71 report (c1 schedule)</t>
  </si>
  <si>
    <t>Service connections</t>
  </si>
  <si>
    <t>Evaluation, Adjudicationa nd appointment of the engineer.</t>
  </si>
  <si>
    <t>Site establishment</t>
  </si>
  <si>
    <t xml:space="preserve"> Beaufort West line</t>
  </si>
  <si>
    <t>Appointment of supplier and delivery</t>
  </si>
  <si>
    <t>Substation channel cover replacements</t>
  </si>
  <si>
    <t>Air Conditioners</t>
  </si>
  <si>
    <t>CT VT Units 11kv &amp; 22kv</t>
  </si>
  <si>
    <t>Mini Subs</t>
  </si>
  <si>
    <t>MV Cable 95mm 22kV</t>
  </si>
  <si>
    <t>Recloser and controllers whole network</t>
  </si>
  <si>
    <t xml:space="preserve">Remote control of switch gear Tshipise &amp; Levubu </t>
  </si>
  <si>
    <t>Ring Main Units 11 kV ( RMU)</t>
  </si>
  <si>
    <t>Standby quarter perimeter wall</t>
  </si>
  <si>
    <t>Standby quarter guard room</t>
  </si>
  <si>
    <t>Replacement of oil curcuit breaker completed</t>
  </si>
  <si>
    <t>To review the Organogram by 30 June 2016</t>
  </si>
  <si>
    <t>Draft Organogram 2015/2016</t>
  </si>
  <si>
    <t>Approved Organogram by may 2016</t>
  </si>
  <si>
    <t>Organogram review</t>
  </si>
  <si>
    <t>Reviewing of organizational structure</t>
  </si>
  <si>
    <t>Submit the draft organogram to Council for provisional approval. Consultation with organised labour</t>
  </si>
  <si>
    <t xml:space="preserve">Invitations to the depts, Minutes and attendance register, Council resolutions, </t>
  </si>
  <si>
    <t># of posts filled in terms of the approved priority list by 30 June 2015</t>
  </si>
  <si>
    <t>67 employees appointed</t>
  </si>
  <si>
    <t>Personnel Recruitment as per priority list</t>
  </si>
  <si>
    <t>Advertisement, Shortlisting reports, Interview reports and Appointment letters</t>
  </si>
  <si>
    <t># of people from EEP target groups employed in three highest levels of management in compliance with approved EE Plan</t>
  </si>
  <si>
    <t># of employee programmes events conducted by 30 June 2016</t>
  </si>
  <si>
    <t>6 events</t>
  </si>
  <si>
    <t>Employee Assistance Campaigns</t>
  </si>
  <si>
    <t>Orgnanize and present Employee Assistance campaigns for all staff in all regions</t>
  </si>
  <si>
    <t>1 event</t>
  </si>
  <si>
    <t>Invitations, attendance registers and close-out report</t>
  </si>
  <si>
    <t>To develop 3 outstanding HR policies by 30 June 2016</t>
  </si>
  <si>
    <t>No Tobacco Control Policy, Occupational Health &amp; Safety Policy and Leave Policy</t>
  </si>
  <si>
    <t>All 3 outstanding HR policies developed</t>
  </si>
  <si>
    <t>Development of 3 outstanding HR policies</t>
  </si>
  <si>
    <t>Compile Tobacco Control Policy, Occupational Health &amp; Safety Policy, and Leave Policy and submit to Council for approval- then implement</t>
  </si>
  <si>
    <t>Submit the draft policies to LLF for consultation</t>
  </si>
  <si>
    <t>Approved 3 policies and the council resolutions (Tobacco Control Policy, Occupational Health &amp; Safety Policy, and Leave Policy)</t>
  </si>
  <si>
    <t>Special Programs</t>
  </si>
  <si>
    <t>To award 15 bursaries to qualifying learners by 30 June 2016</t>
  </si>
  <si>
    <t>10 bursaries were awarded in 2014/15</t>
  </si>
  <si>
    <t xml:space="preserve">15 awards of bursary </t>
  </si>
  <si>
    <t>Advert, List of qualifying leaners and  Letters of bursary awards</t>
  </si>
  <si>
    <t># of activities conducted on special  programs by 30 June 2016</t>
  </si>
  <si>
    <t>49 events done in 2014/15</t>
  </si>
  <si>
    <t>43 for 2015/16</t>
  </si>
  <si>
    <t xml:space="preserve">Special Programs  </t>
  </si>
  <si>
    <t>Organize and  conduct the special programs undertaken in the different desks of the Special Programs Unit</t>
  </si>
  <si>
    <t>Attendance registers, 
Signed minutes, Invitations, programs
Close out report</t>
  </si>
  <si>
    <t>Dept</t>
  </si>
  <si>
    <t>4 (Mid Year Budget and Performance Assessment Report 2015/2016 in terms of section 72 MFMA, Draft and Final Annual Report 2014/2015, Oversight Report 2014/2015)</t>
  </si>
  <si>
    <t>Draft IDP completed and submitted to Council for adoption by 31 March 2016</t>
  </si>
  <si>
    <t>Compile IDP analysis phase, Organise the IDP rep forum. Conduct Strategic Planning session and present to the IDP rep forum, Draft IDP completed and submitted to Council for adoption by 31 March 2016, IDP Public participation, Final IDP submitted to council for adoption by 31 May 2016</t>
  </si>
  <si>
    <t>Draft Annual Report, Fourth Quarter SDBIP Report 2014/2015,  First Quarter SDBIP Report 2015/2016, Mid Year Performance Report 2015/2016, Oversight, Final Annual Report, Council Resolutions</t>
  </si>
  <si>
    <t>Risk Management</t>
  </si>
  <si>
    <t>Good governace and Administrative Excellence</t>
  </si>
  <si>
    <t>Risk Management project</t>
  </si>
  <si>
    <t xml:space="preserve">Facilitate and coordinate risk management meetings </t>
  </si>
  <si>
    <t>Attendance register, Minutes and Programme</t>
  </si>
  <si>
    <t>Fraud and Anti - Corruption</t>
  </si>
  <si>
    <t>% Fraud and Anti - Corruption cases attended by 30 June 2016 (# of cases attended/# of cases reported)</t>
  </si>
  <si>
    <t>100% (# of cases attended/# of cases reported)</t>
  </si>
  <si>
    <t>Investigate allegations of fraud and corruption</t>
  </si>
  <si>
    <t>Case Register</t>
  </si>
  <si>
    <t xml:space="preserve">Public Participation </t>
  </si>
  <si>
    <t>No policy</t>
  </si>
  <si>
    <t>Public Participatuion policy approved by Council</t>
  </si>
  <si>
    <t>Public Participation Policy</t>
  </si>
  <si>
    <t>Compile Public Participation Policy and submit to Council for approval</t>
  </si>
  <si>
    <t>To cordinate 456 ward committee meetings by 3o June 2016</t>
  </si>
  <si>
    <t>Support services for monthly ward committee meetings</t>
  </si>
  <si>
    <t>Support services through PPOs to have monthly ward committee meetings in each of 38 wards</t>
  </si>
  <si>
    <t xml:space="preserve">Coordinate 114 ward committee meetings and submit quarterly ward committees' report to Council. </t>
  </si>
  <si>
    <t>369,884</t>
  </si>
  <si>
    <t>390,227</t>
  </si>
  <si>
    <t xml:space="preserve">Minutes, Attendance register, 
Ward committee quarterly report
</t>
  </si>
  <si>
    <t>Training of ward committees</t>
  </si>
  <si>
    <t>Arrange and coordinate training event of all ward committees for at least 2 events</t>
  </si>
  <si>
    <t>Approval of the memorandum by  MM (2nd training)</t>
  </si>
  <si>
    <t>Training attendance register; training curriculum</t>
  </si>
  <si>
    <t>Policies and By Laws</t>
  </si>
  <si>
    <t>Reviewing of Municipal By-laws</t>
  </si>
  <si>
    <t>7 by laws reviewed</t>
  </si>
  <si>
    <t>01/07/2015</t>
  </si>
  <si>
    <t>Workshopping of Councillors and Public Participation on draft by laws</t>
  </si>
  <si>
    <t>Internal Auditing</t>
  </si>
  <si>
    <t xml:space="preserve">Internal Audit Charter, Audit and Performance Audit Charter was  developed and submitted to council for approval </t>
  </si>
  <si>
    <t>Internal Audit Charter, Audit and Performance Audit Charter developed and submitted to council for approval</t>
  </si>
  <si>
    <t>Internal Audit Charter</t>
  </si>
  <si>
    <t>Develop the charter and submit to council for approval</t>
  </si>
  <si>
    <t>30/6/2015</t>
  </si>
  <si>
    <t>Council Resolution, Copy of the plan</t>
  </si>
  <si>
    <t>Three (3) year Internal Audit rolling plan and Annual plan was approved</t>
  </si>
  <si>
    <t xml:space="preserve">Approved  three (3) year Internal Audit rolling plan and Annual plan  </t>
  </si>
  <si>
    <t>Internal Audit 3 Year Plan</t>
  </si>
  <si>
    <t>Develop the internal audit 3 year plan</t>
  </si>
  <si>
    <t>Copy of the plan</t>
  </si>
  <si>
    <t>Internal Audit Plan</t>
  </si>
  <si>
    <t xml:space="preserve">Implementation of the Approved Internal Audit Plan </t>
  </si>
  <si>
    <t xml:space="preserve">100% (# of projects executed/# of projects in the action  plan) </t>
  </si>
  <si>
    <t>Internal Audit report to Audit and Performance Audit Committee</t>
  </si>
  <si>
    <t># of  Audit and Performance Audit Committee meetings held by 30 June 2016</t>
  </si>
  <si>
    <t xml:space="preserve">Audit and Performance Audit Committee </t>
  </si>
  <si>
    <t>Organize Audit and Performance Audit Committee meetings</t>
  </si>
  <si>
    <t>Minutes, Attendance register, invitations</t>
  </si>
  <si>
    <t>Audit and Performance Audit Committee Reports</t>
  </si>
  <si>
    <t>Develop Audit and Performance Audit Committee Reports</t>
  </si>
  <si>
    <t>Council resolution, Attendance register</t>
  </si>
  <si>
    <t>To submit the IAA and APAC   Assessment report submitted to Council by 30 June 2016</t>
  </si>
  <si>
    <t xml:space="preserve">IAA and APAC   Assessment report </t>
  </si>
  <si>
    <t>Organize IAA and APAC   Assessment report and submit to council</t>
  </si>
  <si>
    <t>Report, Council Resolution</t>
  </si>
  <si>
    <t>Information Technology</t>
  </si>
  <si>
    <t>To upgrade the municipal call center by 30 June 2016</t>
  </si>
  <si>
    <t>Manual system</t>
  </si>
  <si>
    <t>Computerized call center system</t>
  </si>
  <si>
    <t>Upgrade municipal call center</t>
  </si>
  <si>
    <t>Civic Center</t>
  </si>
  <si>
    <t>R3000,000</t>
  </si>
  <si>
    <t>Complete network upgrades</t>
  </si>
  <si>
    <t>Upgrade network infrastructure</t>
  </si>
  <si>
    <t>Civic Center and regional offices</t>
  </si>
  <si>
    <t>R200,000</t>
  </si>
  <si>
    <t>Complete server upgrade project</t>
  </si>
  <si>
    <t>Upgrade of servers</t>
  </si>
  <si>
    <t>income</t>
  </si>
  <si>
    <t>Civic center</t>
  </si>
  <si>
    <t>R150,000</t>
  </si>
  <si>
    <t>Unacceptable standard of server room</t>
  </si>
  <si>
    <t>Acceptable server room conditions</t>
  </si>
  <si>
    <t>Upgrade of server room by removing carpets and workstation equipment</t>
  </si>
  <si>
    <t>R70,000</t>
  </si>
  <si>
    <t>Procure video editing software</t>
  </si>
  <si>
    <t>Procure Video Editing software suitable for use by business process owner</t>
  </si>
  <si>
    <t>R10,000</t>
  </si>
  <si>
    <t>2014/15 critical needs only</t>
  </si>
  <si>
    <t>According to needs analysis</t>
  </si>
  <si>
    <t>Procure ICT office equipment</t>
  </si>
  <si>
    <t>Procure laptops, computers, printers and desktops according to accurate needs analysis</t>
  </si>
  <si>
    <t>31/12/2015</t>
  </si>
  <si>
    <t>Hand held communication radios</t>
  </si>
  <si>
    <t xml:space="preserve">Procure two (2) hand held communication radios for registry staff to communicate </t>
  </si>
  <si>
    <t>30/9/2015</t>
  </si>
  <si>
    <t>Council Services</t>
  </si>
  <si>
    <t>Council meeting</t>
  </si>
  <si>
    <t>Organize Council meeting as per schedule</t>
  </si>
  <si>
    <t>Minutes, Attendance register, notice of invitations.</t>
  </si>
  <si>
    <t>Executive Committee Meetings</t>
  </si>
  <si>
    <t>Organize Executive Committee Meetings as per schedule</t>
  </si>
  <si>
    <t>Communication</t>
  </si>
  <si>
    <t>Television sets</t>
  </si>
  <si>
    <t>Procure and install television sets in the Office of the Speaker and the Office of the Chief Whip</t>
  </si>
  <si>
    <t>R20,000.00</t>
  </si>
  <si>
    <t>TVs and payment certificates</t>
  </si>
  <si>
    <t>Decoders</t>
  </si>
  <si>
    <t>Procure and install decoders for DSTV  in the Office of the Speaker and the Office of the Chief Whip</t>
  </si>
  <si>
    <t>Decoders and payment certificates</t>
  </si>
  <si>
    <t>Radios</t>
  </si>
  <si>
    <t>Procure radios for regional broadcasting services that also have a recording function</t>
  </si>
  <si>
    <t>R800.00</t>
  </si>
  <si>
    <t>Radios and payment certificates</t>
  </si>
  <si>
    <t># of imbizos convened by 30 June 2016</t>
  </si>
  <si>
    <t>Consult members of the public on service delivery issues</t>
  </si>
  <si>
    <t>Attendance register and Programme</t>
  </si>
  <si>
    <t># of imbizo feedback session convened by 30 June 2016</t>
  </si>
  <si>
    <t>Imbizo Feedback Session</t>
  </si>
  <si>
    <t xml:space="preserve">Giving Feedback to community on service delivery issues raised during 2014/2015 financial year </t>
  </si>
  <si>
    <t>Attendance register and program</t>
  </si>
  <si>
    <t>Approved Stakeholders management Framework and council resolution</t>
  </si>
  <si>
    <t>Approved Communication strategy and council resolution policy and council resolution</t>
  </si>
  <si>
    <t>Reviewed BathoPele Service Standards</t>
  </si>
  <si>
    <t>Reviewed Bathopele service standards</t>
  </si>
  <si>
    <t>Review the 2014/15 ed Makhado Bathopele Service Standards and submit to Council for approval</t>
  </si>
  <si>
    <t>Approved 2015 Batho Pele Service Standards</t>
  </si>
  <si>
    <t>Council approved website policy</t>
  </si>
  <si>
    <t>Comprehensive website policy</t>
  </si>
  <si>
    <t>Develop website policy for approval by Council</t>
  </si>
  <si>
    <t>Council approval of policy</t>
  </si>
  <si>
    <t>Advertisement for RFP</t>
  </si>
  <si>
    <t>Upgrade municipal call center from manual system to computerized logging, recording and referencing system and audio recording system according to needs of business units
Phase 1
2015/2016 - the logging and referencing system
Phase 2 - Audio recording system for 2016/2017</t>
  </si>
  <si>
    <t>Increase speed of server output to networks for data transfer between workstations and servers</t>
  </si>
  <si>
    <t>Orders, Payment certificate and intallation report</t>
  </si>
  <si>
    <t>Complete upgrade of servers - expansion of data centre server</t>
  </si>
  <si>
    <t>Appointment letter, Project agreement, installation report and payment certicate</t>
  </si>
  <si>
    <t>To complete upgrade of network infrastructure by 31 december 2015</t>
  </si>
  <si>
    <t>To complete upgrade of server upgrade project 31 December 2015</t>
  </si>
  <si>
    <t>Internet dataline upgrade</t>
  </si>
  <si>
    <t>Internet dataline upgraded</t>
  </si>
  <si>
    <t>Existing dataline too slow</t>
  </si>
  <si>
    <t>TELKOM complete the upgarde and payment out</t>
  </si>
  <si>
    <t>Approved memorandum, TELKOM agrement, Close out report, Proof of payment</t>
  </si>
  <si>
    <t>Upgarde the internet dataline to optimise speed for offsite backups and internet use. (Changed from Upgrade of TMS)</t>
  </si>
  <si>
    <t>Appointment letter, Installation, report; payment certificates,</t>
  </si>
  <si>
    <t>Recruitment in terms of EE Plan</t>
  </si>
  <si>
    <t>Appoint personel at the three highest level following the EE Plan</t>
  </si>
  <si>
    <t>Appointment letters</t>
  </si>
  <si>
    <t>Receive ordered equipments and allocate to users</t>
  </si>
  <si>
    <t>Appointment letter, Orders,  payment certificates and Asset Register</t>
  </si>
  <si>
    <t>Appointment letter, payment certificates,</t>
  </si>
  <si>
    <t>OPEX</t>
  </si>
  <si>
    <t>To cordinate 13 risk management activities by 30 June 2016</t>
  </si>
  <si>
    <t>13 activities were cordinated</t>
  </si>
  <si>
    <t>13 risk activities cordinated</t>
  </si>
  <si>
    <t>3 risk activities (Develop Quarterly Strategic Monitoring Risk Report, 
Strategic Risk Assessment for 2016/2017 done, 
Risk Management Committee Meeting held)</t>
  </si>
  <si>
    <t>To provide 2 trainings sessions for 38 ward committees by 30 June 2016</t>
  </si>
  <si>
    <t>To review 6 by laws by 30 June 2016</t>
  </si>
  <si>
    <t>To develop the Internal Audit Charter, Audit and Performance Audit Charter and submit to council for approval by  30th June 2016</t>
  </si>
  <si>
    <t>To submit the three (3) year Internal Audit rolling plan and Annual plan to council for approval by 30 June 2016</t>
  </si>
  <si>
    <t xml:space="preserve">% implementation of the Approved Internal Audit Plan by 30th June 2016 (# of queries addressed/# of queries in the action plan) </t>
  </si>
  <si>
    <t># of Audit and Performance Audit Committee Reports developed and submitted to Council by 30 June 2015</t>
  </si>
  <si>
    <t>To upgrade the internet dataline by 31 March 2016</t>
  </si>
  <si>
    <t>To upgrade the server room to acceptable standards by 31 December 2015</t>
  </si>
  <si>
    <t>To procure video editing software by 31 December 2015</t>
  </si>
  <si>
    <t>To procure ICT office equipment 31 March 2016</t>
  </si>
  <si>
    <t>To procure hand held communication radios 30 September 2015</t>
  </si>
  <si>
    <t># of Council meeting convened by 30 June 2016</t>
  </si>
  <si>
    <t># of Executive Committee Meetings convened by 30 June 2016</t>
  </si>
  <si>
    <t xml:space="preserve">To procure 2 x television sets by 30 September 2016 </t>
  </si>
  <si>
    <t xml:space="preserve">To procure 2 X decoders by 30 September 2016 </t>
  </si>
  <si>
    <t>To procure 2 X radios of regional broadcasting stations BY 30 June 2016</t>
  </si>
  <si>
    <t>To review the Reviewed BathoPele Service Standards by 31 December 2016</t>
  </si>
  <si>
    <t>To develop a comprehensive website policy by 31 December 2016</t>
  </si>
  <si>
    <t>To review Makhado Stakeholders Management Framework BY 30 September 2016</t>
  </si>
  <si>
    <t>To review Makhado Communications Strategy by 30 September 2016</t>
  </si>
  <si>
    <t>Communication Strategy</t>
  </si>
  <si>
    <t>Communication Strategy reviewed</t>
  </si>
  <si>
    <t>Review of Communication Strategy</t>
  </si>
  <si>
    <t>Review of Stakeholders Management Framework</t>
  </si>
  <si>
    <t xml:space="preserve"> Stakeholders Management Framework reviewed</t>
  </si>
  <si>
    <t>Stakeholders Management Framework</t>
  </si>
  <si>
    <t>Phase 1  done</t>
  </si>
  <si>
    <t>LED job opportunities</t>
  </si>
  <si>
    <t>Community works programme, Expanded public works programme, Community projects</t>
  </si>
  <si>
    <t>EPWP, CWP, and Community Projects reports</t>
  </si>
  <si>
    <t>Landfill site makhado + recycling centre is completed</t>
  </si>
  <si>
    <t>To construct Vuwani cemetery Ablution Facility  30 June 2016</t>
  </si>
  <si>
    <t>Disaster Management Plan was reviewed and included to the IDP for 2015/2016</t>
  </si>
  <si>
    <t>Disaster Management Plan reviewed and included to the IDP for 2016/2017</t>
  </si>
  <si>
    <t>Project Progress report</t>
  </si>
  <si>
    <t>To develop the Landfillsite and recycling centre by 30 June 2016</t>
  </si>
  <si>
    <t>Write memorandum of approval to MM. Development of specifications and submit to the BSC. Advertisement of the tender. Evaluationa nd Adjudication of tenders. Appointment of a service provider. Seek quotation for levelling and caping waste with soil and complete the process. Inustallation of leachete collection pipes. Construction of leachete collection dam.</t>
  </si>
  <si>
    <t>Approval to commence with the project from the MM. Request for proposal from service providers.Appointment of service providers. Development of the park in line with the proposal. Complete the development of the park</t>
  </si>
  <si>
    <t xml:space="preserve">Planning and designs, appointment of labour, procurement of PPE, bush clearing and, pegging, excavating of pole holes. Dress and plant poles, stringing of conductors. closing spans, pegging, exate pole holes. Dress and plant poles, strining of conductors, closing spans </t>
  </si>
  <si>
    <t>Upgrade Urban Substations. Completion of upgarde designs, contractor specification compilation. Advertisent for tendering. Evaluation. Adjudication and appointment of contractor.Procurement of upgrade equipment fo Stubb street substation</t>
  </si>
  <si>
    <t>Planning and designs, appointment of labour, procurement of PPE, prepare alternative supply, bush clearing phase 1, pegging phase 1, excavating of pole holes for phse 1. Dress and plant poles phase 1, stringing of conductors phase 1, closing spans phase 1, prepare alternative supply. bush clearing phase 2, pegging phase 2, excavating pole holes phase 2.Dress and plant poles phase 2, strining of conductors phase 2, closing spans phase 2</t>
  </si>
  <si>
    <t>Development of specification for engineer, approval of specs, Advertisement. Evaluation, Adjudicationa nd appointment of the engineer.Completion of designs, designs approval by ESKOM, technical electrification forum meeting.</t>
  </si>
  <si>
    <t>Development specification for contractor, materials and works, Approval of specification, advertisement, evaluation, adjudication and appointment. Site handover to the contractor, site establishment, appointmnet of labour, survying pole holes, excavating poleholes, dress and plant pole holes and string of conductors. Service connections. Switching on and completion of the project</t>
  </si>
  <si>
    <t>Development of specifications, Advertisement for engineer and contractor,  Evaluation and Adjudication. Appointment of engineer and contractor, Site handover to contractor,  site establishment, appointment of labour, Surveying of pole holes. Excavating the pole holes dresing and planting of poles, stringing of conductors. Partial handover certificate, AS build drawings, Closing of spans, energising and testing, switching on and final handover and completion certificate</t>
  </si>
  <si>
    <t>Partial handover certificate, AS build drawings, Closing of spans, energising and testing, switching on and final handover and completion certificate. Site handover, appointment of labour, Surveying of pole holes, excavating the pole holes, dresing and planting of poles, stringing of conductors. Service connections, Switching on and completion of the project</t>
  </si>
  <si>
    <t>Development of specifications, approval of specs, Advertisement for appointment contractor, Evaluation, Adjudication and appointment. Site handover, appointment of labour, Surveying of pole holes, excavating the pole holes, dresing and planting of poles, stringing of conductors. Service connections, Switching on and completion of the project</t>
  </si>
  <si>
    <t>Development of specifications, approval of specs, Advertisement for appointment contractor, Evaluation, Adjudication and appointment. Site handover, appointment of labour, Surveying of pole holes, excavating the pole holes, dresing and planting of poles, stringing of conductors. Service connections, Switching on. Completion of the project</t>
  </si>
  <si>
    <t>Development of specifications, approval of specs, Advertisement for appointment contractor, Evaluation, Adjudication and appointment. Site handover, appointment of labour, Surveying of pole holes, excavating the pole holes, dresing and planting of poles, stringing of conductors. Service connections, switching on and completion of the project</t>
  </si>
  <si>
    <t xml:space="preserve">Development of specifications, Advertisement for Contractor. Evaluation, Adjudication and Appointment of Contractor. Construction of roof. Finalisation of the roof and handing over
</t>
  </si>
  <si>
    <t>Write a request letter to sector departments and municipal regional offices. Requesting information about new buildings and new employees in key positions e.g circuit managers. Receiving information form stakeholders. Update received informkation into the Disaster Management Plan. Draft Disaster Management Plan completed. Submission of the Disaster Management Plan to the IDP Manager for submission to Council</t>
  </si>
  <si>
    <t>Approval memo, Specifications, Advertisement copy, Appointment letter, Geaotech report</t>
  </si>
  <si>
    <t>Approval memo. RFP, appointment letter, Completion certificate</t>
  </si>
  <si>
    <t>Specifications, Advertisement, Contractor appointment letter, Site handover minutes or report, Project report</t>
  </si>
  <si>
    <t>Specifications, Advertisement, appointment letter, Designs, Minutes of of technical forum meeting</t>
  </si>
  <si>
    <t xml:space="preserve">Designs, Appointment letter for labourers, Project progress report, </t>
  </si>
  <si>
    <t>Surveying of the pole holes and excavating pole holes</t>
  </si>
  <si>
    <t>To replace oil curcuit breaker by 30 June 2016</t>
  </si>
  <si>
    <t>Replace oil curcuit breaker</t>
  </si>
  <si>
    <t>To replace channel cover by 30 June 2016</t>
  </si>
  <si>
    <t>Replacement of  channel cover completed</t>
  </si>
  <si>
    <t>Replacement of  channel cover</t>
  </si>
  <si>
    <t>To install the Standby (Backup) Electricity Power Generator-Dzanani  by 30 June 2016</t>
  </si>
  <si>
    <t>Standby generator installed</t>
  </si>
  <si>
    <t>Standby (Backup) Electricity Power Generator-Dzanani</t>
  </si>
  <si>
    <t>Installation of standby generator</t>
  </si>
  <si>
    <t>Dzanani</t>
  </si>
  <si>
    <t>To  replace air conditioner   by 30  Septemeber 2015</t>
  </si>
  <si>
    <t>Air Conditioners replaced</t>
  </si>
  <si>
    <t>Replacement of air conditioner</t>
  </si>
  <si>
    <t>Makhado</t>
  </si>
  <si>
    <t>To replace CT VT Units 11kv &amp; 22kv by 30 June 2016</t>
  </si>
  <si>
    <t>CT VT Units 11kv &amp; 22kv replaced</t>
  </si>
  <si>
    <t>Replacement  of CT VT Units 11kv &amp; 22kv</t>
  </si>
  <si>
    <t>To replace Mini Subs by 31 December 2015</t>
  </si>
  <si>
    <t>Mini Subs replaced</t>
  </si>
  <si>
    <t>Replacement of Mini Subs</t>
  </si>
  <si>
    <t>To replace MV Cable 95 mm 22kv by 31 December 2015</t>
  </si>
  <si>
    <t>MV Cable 95mm 22kV replaced</t>
  </si>
  <si>
    <t>Replacement of MV Cable 95mm 22kV</t>
  </si>
  <si>
    <t>To procure Recloser and controllers whole network 31 December 2015</t>
  </si>
  <si>
    <t>Recloser and controllers whole network procured</t>
  </si>
  <si>
    <t>Procure,  supply and delivery of recloser and controllers whole network</t>
  </si>
  <si>
    <t>Project competion and payment certificate</t>
  </si>
  <si>
    <t>To procure Remote control of switch gear Tshipise &amp; Levubu by 30 June 2016</t>
  </si>
  <si>
    <t>Remote control of switch gear Tshipise &amp; Levubu  procured</t>
  </si>
  <si>
    <t xml:space="preserve">Procure, supply and delivery of remote control of switch gear Tshipise &amp; Levubu </t>
  </si>
  <si>
    <t>To replace Ring Main Units 11 kV ( RMU) by 31 March 2016</t>
  </si>
  <si>
    <t>Ring Main Units 11 kV ( RMU)  delivered and installed</t>
  </si>
  <si>
    <t xml:space="preserve">Replacement of Ring Main Units 11 kV  (RMU) </t>
  </si>
  <si>
    <t>To constuct Standby quarter perimeter wall by 31 March 2016</t>
  </si>
  <si>
    <t>Standby quarter perimeter wall compeleted</t>
  </si>
  <si>
    <t>Construction of standby quarter perimeter wall</t>
  </si>
  <si>
    <t>Plastering and painting</t>
  </si>
  <si>
    <t>To construct Standby quarter guard room by 31 March 2016</t>
  </si>
  <si>
    <t>Standby quarter guard room completed</t>
  </si>
  <si>
    <t>Construction of standby quarter guard room</t>
  </si>
  <si>
    <t>Specification, approved memo, appointment letter, site establishment report, project progress report</t>
  </si>
  <si>
    <t>Specification, Approval memo, Advertisement, appointment letter, project progress report</t>
  </si>
  <si>
    <t>Specification, Approval memo, Advertisement, appointment letter, project progress report, payment certificate</t>
  </si>
  <si>
    <t>Orders and project progress report</t>
  </si>
  <si>
    <t>Project progress report</t>
  </si>
  <si>
    <t>Specification, orders, delivery notes</t>
  </si>
  <si>
    <t>Specification, orders, delivery notes, progress report, completion certificate</t>
  </si>
  <si>
    <t>Specification, advertisement, appointment letter, payment certificate</t>
  </si>
  <si>
    <t>Specification, order, delivery note, project progress report, payment certificate</t>
  </si>
  <si>
    <t>Specification, advertisement, project progress report</t>
  </si>
  <si>
    <t>Appointment letter, project progress report, completion certificate</t>
  </si>
  <si>
    <t>Specifications, advertisement, appointment letter, Designs, Minutes of site handover, labourer appointment report, project progress report</t>
  </si>
  <si>
    <t xml:space="preserve">Specifications, Advertisement, Apointment letter, delivery notes, </t>
  </si>
  <si>
    <t>Project progress report, handover report</t>
  </si>
  <si>
    <t>Project progress report, Completion certificate, handover report</t>
  </si>
  <si>
    <t>Specifications, advertisement, appointment letter, project progress report</t>
  </si>
  <si>
    <t>Site establishment report, project progress report, handover report</t>
  </si>
  <si>
    <t>Advertisement copy, appointment letter, design report.</t>
  </si>
  <si>
    <t>Advertisement copy, appointment letter,project progress report, handover report</t>
  </si>
  <si>
    <t>Electrification Rabali Stadium by 30 June 2016</t>
  </si>
  <si>
    <t>Electrification Rabali Stadium facility completed</t>
  </si>
  <si>
    <t>To fence grave yard +sliding gate a   by 30 June 2016</t>
  </si>
  <si>
    <t>TABLE OF CONTENT</t>
  </si>
  <si>
    <t xml:space="preserve">1. Introduction </t>
  </si>
  <si>
    <t>2. Strategic Map, Vison and Mission</t>
  </si>
  <si>
    <t>3. Departments</t>
  </si>
  <si>
    <t>Annexure A: Technical Indicator Description</t>
  </si>
  <si>
    <t>1. INTRODUCTION AND LEGISLATION</t>
  </si>
  <si>
    <t xml:space="preserve">The SDBIP provides the vital link between the Mayor, Council (executive) and the Administration, and facilitates the process for holding management accountable for its performance. It is a management, implementation and monitoring tool that will assist the Mayor, Councilor, Municipal Manager, Senior Managers and community. A properly formulated SDBIP will ensure that appropriate information is circulated internally and externally for purpose of monitoring the execution of the budget, performance of senior management and achievement of the strategic objectives set by council. It enables the Municipal Manager to monitor the performance of Senior Managers; the Mayor to monitor the performance of the Municipal Manager; and the Ccommunity to monitor the performance of the Municipality.
The SDBIP should therefore determine (and be consistent with) the performance agreements between the Mayor and the Municipal Manager and the Municipal Manager and Senior Managers determined at the start of every financial year and approved by the Mayor.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</si>
  <si>
    <t>Section 40 of the MSA states that a municipality must establish mechanisms to monitor and review its performance management system.</t>
  </si>
  <si>
    <t>2. VISION, MISSION AND STRATEGIC MAP</t>
  </si>
  <si>
    <t>3. MAKHADO MUNICIPALITY DEPARTMENTS</t>
  </si>
  <si>
    <t>Medium Term Revenue and Expenditure Framework</t>
  </si>
  <si>
    <t>R thousand</t>
  </si>
  <si>
    <t>July</t>
  </si>
  <si>
    <t>August</t>
  </si>
  <si>
    <t>Sept.</t>
  </si>
  <si>
    <t>October</t>
  </si>
  <si>
    <t>November</t>
  </si>
  <si>
    <t>December</t>
  </si>
  <si>
    <t>January</t>
  </si>
  <si>
    <t>February</t>
  </si>
  <si>
    <t>March</t>
  </si>
  <si>
    <t>April</t>
  </si>
  <si>
    <t>May</t>
  </si>
  <si>
    <t>June</t>
  </si>
  <si>
    <t>MONTHLY CASH FLOWS</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</si>
  <si>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</si>
  <si>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</si>
  <si>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</si>
  <si>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</si>
  <si>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</si>
  <si>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</si>
  <si>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</si>
  <si>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</si>
  <si>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</si>
  <si>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</si>
  <si>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</si>
  <si>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</si>
  <si>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</si>
  <si>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</si>
  <si>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</si>
  <si>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</si>
  <si>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</si>
  <si>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</si>
  <si>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</si>
  <si>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NET INCREASE/(DECREASE) IN CASH HELD</t>
  </si>
  <si>
    <t>Cash/cash equivalents at the month/year begin:</t>
  </si>
  <si>
    <t>Cash/cash equivalents at the month/year end:</t>
  </si>
  <si>
    <t>Nov.</t>
  </si>
  <si>
    <t>Dec.</t>
  </si>
  <si>
    <t>Feb.</t>
  </si>
  <si>
    <r>
      <t>Multi-year expenditure</t>
    </r>
    <r>
      <rPr>
        <b/>
        <i/>
        <sz val="8"/>
        <rFont val="Arial Narrow"/>
        <family val="2"/>
      </rPr>
      <t xml:space="preserve"> to be appropriated</t>
    </r>
  </si>
  <si>
    <t>Capital multi-year expenditure sub-total</t>
  </si>
  <si>
    <r>
      <t>Single-year expenditure</t>
    </r>
    <r>
      <rPr>
        <b/>
        <i/>
        <sz val="8"/>
        <rFont val="Arial Narrow"/>
        <family val="2"/>
      </rPr>
      <t xml:space="preserve"> to be appropriated</t>
    </r>
  </si>
  <si>
    <t>Capital single-year expenditure sub-total</t>
  </si>
  <si>
    <t>Total Capital Expenditure</t>
  </si>
  <si>
    <t>Electrification of households</t>
  </si>
  <si>
    <t xml:space="preserve">Implement all households connection project </t>
  </si>
  <si>
    <t>MM and TECH</t>
  </si>
  <si>
    <t>MM and COMM</t>
  </si>
  <si>
    <t>Training</t>
  </si>
  <si>
    <t>Proof of attendance</t>
  </si>
  <si>
    <t># of people from employment equity target groups employed in the three highest levels of management
in compliance with a municipality's approved employment equity plan;</t>
  </si>
  <si>
    <t>Seek quotation for levelling and caping waste with soil.</t>
  </si>
  <si>
    <t xml:space="preserve">Appointment of service provider. </t>
  </si>
  <si>
    <t>Adjusted during budget adjustment</t>
  </si>
  <si>
    <t>Refurbishment and Upgrading of Civic Centre Park and Meerkat Park</t>
  </si>
  <si>
    <t xml:space="preserve">Appointment of service providers. </t>
  </si>
  <si>
    <t>Municipal call centre adjusted to 16/17</t>
  </si>
  <si>
    <t xml:space="preserve">Replace UPS in server room </t>
  </si>
  <si>
    <t xml:space="preserve"> Signing off, sign service mantainance plan</t>
  </si>
  <si>
    <t>Approved memorandumpurchase order, signed service mantainance  plan</t>
  </si>
  <si>
    <t>To develop the public participation policy by 31 March 2016</t>
  </si>
  <si>
    <t xml:space="preserve">Approved  policy
Programmes and attendance register
Final approve policy and advert for public comment
</t>
  </si>
  <si>
    <t>Submit the draft to council. Advertise the policy for public comment.</t>
  </si>
  <si>
    <t>Review of the following by laws:
Swimming pool,
Pound,
rationalise street  trading, hawkers and markets into one bylaw. Street and diverse (public nuisance).</t>
  </si>
  <si>
    <t>4 by laws reviewed</t>
  </si>
  <si>
    <t>4 draft bylaws Provisional approved by
Council ,
newspaper notice, attendance registers for public consultation, Final council resolutions and Promulgation  notice for the 4 by laws in the provincial gazzete</t>
  </si>
  <si>
    <t xml:space="preserve">Activity reports  </t>
  </si>
  <si>
    <t># of parks to be developed by 30 June 2016</t>
  </si>
  <si>
    <t xml:space="preserve">Development of  Parks </t>
  </si>
  <si>
    <t>Km of roads tarred by 30 June 2016</t>
  </si>
  <si>
    <t>No of AG queries resolved by 30 June 2016</t>
  </si>
  <si>
    <t>No of internal audit projects implemented</t>
  </si>
  <si>
    <t>No of IT projects implimented by 30 June 2016</t>
  </si>
  <si>
    <t>No of communication projects to be implemented by 30 June 2016</t>
  </si>
  <si>
    <t>No of public participation to be implemented by 30 June 2016</t>
  </si>
  <si>
    <t>To connect 50 households at Magau by 30 June 2016</t>
  </si>
  <si>
    <t>50 households at Magau completed</t>
  </si>
  <si>
    <t>935201.32 (INCOME)
712 000 (INEP)</t>
  </si>
  <si>
    <t xml:space="preserve">Complete MV and LV networks. </t>
  </si>
  <si>
    <t>To connect 40 households at TSHIOZWI /GOGOBOLE by 30 June 2016</t>
  </si>
  <si>
    <t xml:space="preserve">40 households connected at TSHIOZWI /GOGOBOLE </t>
  </si>
  <si>
    <t xml:space="preserve">Completion of MV and LV networks. </t>
  </si>
  <si>
    <t>To connect 96 houuseholds at Ramantsha/Riverside  by 30 June 2016</t>
  </si>
  <si>
    <t xml:space="preserve"> 96 households at Ramahantsha /Riverside completed</t>
  </si>
  <si>
    <t>To connect 83 households at Madodonga/Manavhela by 30 June 2016</t>
  </si>
  <si>
    <t>83 households at Madodonga/Manavhela completed</t>
  </si>
  <si>
    <t>83 Service connections completed, Switching on and completion of the project</t>
  </si>
  <si>
    <t>96 Service connections completed, Switching on and completion of the project</t>
  </si>
  <si>
    <t>To connect 120 households at Mamburu  by 30 June 2016</t>
  </si>
  <si>
    <t xml:space="preserve"> 120 households at Mamburu completed</t>
  </si>
  <si>
    <t>30 households at Makhushu completed</t>
  </si>
  <si>
    <t>To connect 30 households at  Makhushu  by 30 June 2016</t>
  </si>
  <si>
    <t>Dress and plant poles phase 1, stringing of conductors phase 1, closing spans phase 1, prepare alternative supply.</t>
  </si>
  <si>
    <t>Stringing of conductors.</t>
  </si>
  <si>
    <t>Upgrade Shefeera Line. Appointment of labour, procurement of PPE, bush clearing and pegging. Excavating pole holes, dress and plant poles. Stringing of conductors, closing spans</t>
  </si>
  <si>
    <t>Evaluation and adjudication .</t>
  </si>
  <si>
    <t xml:space="preserve">Dress and plant poles. </t>
  </si>
  <si>
    <t>To upgrade 5km Mountain line by 30 June 2016</t>
  </si>
  <si>
    <t>Upgrading 5km Mountain line</t>
  </si>
  <si>
    <t>To upgrade 4.5km Shefeera Line by 30 June 2016</t>
  </si>
  <si>
    <t>Upgrade 4.5km Shefeera Line</t>
  </si>
  <si>
    <t>To upgrade 3km Industrial line by 30 June 2016</t>
  </si>
  <si>
    <t>Upgrading 3km Industrial line</t>
  </si>
  <si>
    <t>To upgrade and reroute 2.2km Beaufort West line by 30 June 2016</t>
  </si>
  <si>
    <t>Upgrade and reroute  2.2km  Beaufort West line completed</t>
  </si>
  <si>
    <t>Upgrade and reroute 2.2km Beaufort West line</t>
  </si>
  <si>
    <t xml:space="preserve">Appointment and site handover.  </t>
  </si>
  <si>
    <t>Appointment of supplier.</t>
  </si>
  <si>
    <t>Appointment of service provider and completion of project.</t>
  </si>
  <si>
    <t>Quotations , Installations and invoice</t>
  </si>
  <si>
    <t xml:space="preserve"> Low voltage to medium  voltage in Rural Farming B9,T8 and A21 </t>
  </si>
  <si>
    <t>Ugrading Low voltage to medium voltage , B9,T8 and A21</t>
  </si>
  <si>
    <t xml:space="preserve"> Low voltage to medium  voltage in Rural Farming B9,T8 and A21 Vupgraded</t>
  </si>
  <si>
    <t>A21 completed</t>
  </si>
  <si>
    <t>To upgrade Low voltage to medium  voltage in Rural Farming  B9, T8, A21 and G23/24 by 31 March 2016</t>
  </si>
  <si>
    <t xml:space="preserve"> Delivery of materilals. </t>
  </si>
  <si>
    <t>To connect 471 households at at Wisagalaza village by 30 June 2015</t>
  </si>
  <si>
    <t>Wisagalaza village 471 connection completed</t>
  </si>
  <si>
    <t>Construction of brickwork (internal staff). Wall completion</t>
  </si>
  <si>
    <t>To connect 87 households at SUKANI by 30 June 2016</t>
  </si>
  <si>
    <t>Completion of designs.</t>
  </si>
  <si>
    <t>To connect 150 households at Ratombo/ by 30 June 2016</t>
  </si>
  <si>
    <t xml:space="preserve">Construction of bridge structure and deck.
Finalising roadbase
</t>
  </si>
  <si>
    <t xml:space="preserve">Surfacing of the road and stormwater drains </t>
  </si>
  <si>
    <t>To upgrade Magau road (4.5km) phase 2 by 30 June 2016</t>
  </si>
  <si>
    <t>To do planning for roads and bridge projects  by 30 June 2016</t>
  </si>
  <si>
    <t>To construct 8 graveyards fencing   by 30 June 2016</t>
  </si>
  <si>
    <t>Completion of concrete pavillion</t>
  </si>
  <si>
    <t>Adjusted and combined with palisade for Waterval stadium during budget adjustment</t>
  </si>
  <si>
    <t>To do planning for Waterval sports facility  by 30 June 2016</t>
  </si>
  <si>
    <t>Planning for Waterval sports facility completed.</t>
  </si>
  <si>
    <t>Planning for Waterval sports facility.</t>
  </si>
  <si>
    <t>Advertisement for appointment of Contractors. Evaluation, Adjudication and Appointment of Contractor.</t>
  </si>
  <si>
    <t xml:space="preserve">Advertisement for appointment of Contractors. </t>
  </si>
  <si>
    <t>Street Naming (Dzanani)</t>
  </si>
  <si>
    <t>To name the streets in the R293 townships by 30 June 2015 (Dzanani)</t>
  </si>
  <si>
    <t>Planning for Tshikwarani to Zamkomst Tshirolwe, Matsa to Manyii , Tshedza to Vuvha  ,Sibudi to Vyeboom, access road Gombiti,Tshivhuyuni, Muwaweni to Mphage road completed</t>
  </si>
  <si>
    <t>Tshikwarani to Zamkomst Tshirolwe, Matsa to Manyii , Tshedza to Vuvha  ,Sibudi to Vyeboom, access road Gombiti,Tshivhuyuni, Muwaweni to Mphage road</t>
  </si>
  <si>
    <t>Ward 22, 23, 24, 25, 26.</t>
  </si>
  <si>
    <t>Proof of collection from the affected stakeholders.</t>
  </si>
  <si>
    <t># of households to be connected with electricity by 30 June 2016</t>
  </si>
  <si>
    <t>26km</t>
  </si>
  <si>
    <t>To upgrade  Ledig road(6.6km)  by 30 June 2016</t>
  </si>
  <si>
    <t>To upgrade Robert Khoza /Chabani -Bungeni  road(3.5km) by 30 June 2016</t>
  </si>
  <si>
    <t>To construct Tshivhazwaulu to Rasivhetshela road(4.3km) phase 1  by 30 June 2016</t>
  </si>
  <si>
    <t>To process payment (300000) for construction of Tshikota/Pretorious access road by 30 June 2016</t>
  </si>
  <si>
    <t>Payment for construction of Tshikota/ Pretorious access road done. (300000)</t>
  </si>
  <si>
    <t xml:space="preserve">Payment of Tshikota/Pretorious construction of streets </t>
  </si>
  <si>
    <t xml:space="preserve">Process payment for Tshikota/Pretorius construction of streets </t>
  </si>
  <si>
    <t>Makhado and Tshikota towns</t>
  </si>
  <si>
    <t>Adjusted budget</t>
  </si>
  <si>
    <t>18.9km</t>
  </si>
  <si>
    <t xml:space="preserve">Planting of poles,  </t>
  </si>
  <si>
    <t xml:space="preserve">Planting of poles.  </t>
  </si>
  <si>
    <t>Vyeboom village</t>
  </si>
  <si>
    <t>Designs for Vyeboom 2016/2017 electrification  projects</t>
  </si>
  <si>
    <t xml:space="preserve">Designs for Vyeboom 2016/2017 electrification  projects ) by 30 June 2016 </t>
  </si>
  <si>
    <t>Designs for Vyeboom 2016/2017 electrification  projects completed</t>
  </si>
  <si>
    <t>Oil  curcuit breaker replacement</t>
  </si>
  <si>
    <t>Main substation</t>
  </si>
  <si>
    <t xml:space="preserve"> Planting of poles, </t>
  </si>
  <si>
    <t>Freedom and  Lusaka (Tshivhuyuni)</t>
  </si>
  <si>
    <t>To connect 53 households at Freedom and  Lusaka (Tshivhuyuni) by 30 June 2016</t>
  </si>
  <si>
    <t>Rabali stadium</t>
  </si>
  <si>
    <t>Magau</t>
  </si>
  <si>
    <t>Tshivhulana and Tshilaphala</t>
  </si>
  <si>
    <t xml:space="preserve">Ledig </t>
  </si>
  <si>
    <t>planting of poles done for Freedom and  Lusaka (Tshivhuyuni) 53 households connections</t>
  </si>
  <si>
    <t>Stringing of MV and LV conductors done for RATOMBO 150 connections.</t>
  </si>
  <si>
    <t>Planting of poles done for SUKANI 87 connections.</t>
  </si>
  <si>
    <t>Proof of connections to targeted households</t>
  </si>
  <si>
    <t>Magau, Tshiozwi, Ramantsha, Madodonga,Mamburu, Makushu, Wisagalaza.</t>
  </si>
  <si>
    <t>To process payment (300000) for construction of Tshivhulana to Tshilaphala access road by 30 June 2016</t>
  </si>
  <si>
    <t xml:space="preserve">payment of Tshivhulana to Tshilaphala construction of streets </t>
  </si>
  <si>
    <t xml:space="preserve">Process payment for Tshivhulana to Tshilaphala construction of streets </t>
  </si>
  <si>
    <t>Collection of waste in all the villages in ward 22, 23, 24, 25 and 26</t>
  </si>
  <si>
    <t>Payment for construction of Tshivhulana to Tshilaphala access road done. (3000000)</t>
  </si>
  <si>
    <t xml:space="preserve">Upgrading of roads from gravel to tar </t>
  </si>
  <si>
    <t>Magau, Ledig, Chabani, Tshivhadzwaulu.</t>
  </si>
  <si>
    <t>4.5km</t>
  </si>
  <si>
    <t># of bridges planned for construction by 30 June 2016</t>
  </si>
  <si>
    <t>Planning for construction of Mudimeli bridge</t>
  </si>
  <si>
    <t xml:space="preserve">Mudimeli </t>
  </si>
  <si>
    <t>Adjustment budget</t>
  </si>
  <si>
    <t># of sports facilities upgraded by 30 June 2016</t>
  </si>
  <si>
    <t># of sports facilities planned  by 30 June 2016</t>
  </si>
  <si>
    <t xml:space="preserve">Planning of Waterval sports facilities  </t>
  </si>
  <si>
    <t>Waterval</t>
  </si>
  <si>
    <t>Vuwani</t>
  </si>
  <si>
    <t>Tshituni Mawoni,Madodonga,Hanani,Tshivhuyuni,Hlanganani,Tsianda,Ndouvhada,Vleifontein</t>
  </si>
  <si>
    <t xml:space="preserve">5047 park,Civic Centre Park+ Tshirululuni/Meerkat </t>
  </si>
  <si>
    <t>5047 Park</t>
  </si>
  <si>
    <t>Tshiozwi Gogobole</t>
  </si>
  <si>
    <t>Ward</t>
  </si>
  <si>
    <t>Adjustment Budget</t>
  </si>
  <si>
    <t>Employment equity</t>
  </si>
  <si>
    <t>Tshikota</t>
  </si>
  <si>
    <t>All wards</t>
  </si>
  <si>
    <t>All municipal areas</t>
  </si>
  <si>
    <t>All municipal office</t>
  </si>
  <si>
    <t>Municipal area</t>
  </si>
  <si>
    <t>Ward 21</t>
  </si>
  <si>
    <t>Ward 20</t>
  </si>
  <si>
    <t>Ward 20&amp;21</t>
  </si>
  <si>
    <t>Ward 23</t>
  </si>
  <si>
    <t>Ward 25</t>
  </si>
  <si>
    <t>Ward 3</t>
  </si>
  <si>
    <t>Ward 30</t>
  </si>
  <si>
    <t>Ward 8</t>
  </si>
  <si>
    <t>Ward 1</t>
  </si>
  <si>
    <t>Ward32</t>
  </si>
  <si>
    <t>Ward 13</t>
  </si>
  <si>
    <t>Ward 4</t>
  </si>
  <si>
    <t>Ward 37</t>
  </si>
  <si>
    <t>Ward 16</t>
  </si>
  <si>
    <t>Ward 35</t>
  </si>
  <si>
    <t>Ward 35, 25, 1,12,8,27,32,20</t>
  </si>
  <si>
    <t>Ward 25, 25, 36,30,3,15,12,</t>
  </si>
  <si>
    <t>20 &amp; 21</t>
  </si>
  <si>
    <t>Ward 23,25,03</t>
  </si>
  <si>
    <t>Ward 03</t>
  </si>
  <si>
    <t>Ward 23, 21, 13,04</t>
  </si>
  <si>
    <t>Ward  20</t>
  </si>
  <si>
    <t>Roof damaged</t>
  </si>
  <si>
    <t xml:space="preserve">Civic Centre Park </t>
  </si>
  <si>
    <t xml:space="preserve"> Refurbishment and Upgrading of Civic Centre Park+Meerkat park   completed</t>
  </si>
  <si>
    <t xml:space="preserve">  Refurbishment and Upgrading of Civic Centre Park+ Meerkat park</t>
  </si>
  <si>
    <t>Administration</t>
  </si>
  <si>
    <t>In terms of MFMA Circular 13, the SDBIP is a layered plan, with the top layer of the plan dealing with consolidated service delivery targets and in-year deadlines, and linking such targets to top management. Once the top-layer targets are set, the top management is then expected to develop the next (lower) layer of detail of the SDBIP, by providing more detail on each output for which they are responsible for, and breaking up such outputs into smaller outputs and linking these to each middle-level and junior manager. Much of this lower layer detail will not be made public nor tabled in council – whilst the municipal manager has access to such lower layer detail of the SDBIP, it will largely only be the senior manager in charge who will be using such detail to hold middle-level and junior-level managers responsible for various components of the service delivery plan and targets of the municipality. Only the highest layer of information of the SDBIP will be made public or tabled in the council. Such high-level information should also include per ward information, particularly for key expenditure items on capital projects and service delivery – this will enable each ward councilor and ward committee to oversee service delivery in their ward.</t>
  </si>
  <si>
    <r>
      <t xml:space="preserve">VISION, MISSION  AND STRATEGIC MAP
The Vision of Makhado Local Municipality is:  </t>
    </r>
    <r>
      <rPr>
        <b/>
        <sz val="12"/>
        <color theme="1"/>
        <rFont val="Calibri"/>
        <family val="2"/>
        <scheme val="minor"/>
      </rPr>
      <t xml:space="preserve">“A dynamic hub for socio – economic development by 2025"
</t>
    </r>
    <r>
      <rPr>
        <sz val="12"/>
        <color theme="1"/>
        <rFont val="Calibri"/>
        <family val="2"/>
        <scheme val="minor"/>
      </rPr>
      <t xml:space="preserve">
The Mission of Makhado Local Municipality is:  </t>
    </r>
    <r>
      <rPr>
        <b/>
        <sz val="12"/>
        <color theme="1"/>
        <rFont val="Calibri"/>
        <family val="2"/>
        <scheme val="minor"/>
      </rPr>
      <t xml:space="preserve">To ensure effective utilization of economic resources to address socio- economic imperatives through mining, tourism and agriculture
</t>
    </r>
    <r>
      <rPr>
        <sz val="12"/>
        <color theme="1"/>
        <rFont val="Calibri"/>
        <family val="2"/>
        <scheme val="minor"/>
      </rPr>
      <t>Makhado Muncipality has identified 8 Strategic Objectives which are contained in the Intergrated Development Plan. All municipal programmes will be aligned to the objectives outlined in the figure below:</t>
    </r>
  </si>
  <si>
    <r>
      <rPr>
        <b/>
        <sz val="12"/>
        <color theme="1"/>
        <rFont val="Calibri"/>
        <family val="2"/>
        <scheme val="minor"/>
      </rPr>
      <t xml:space="preserve">Makhado Municipality administration is composed of the following departments: </t>
    </r>
    <r>
      <rPr>
        <sz val="12"/>
        <color theme="1"/>
        <rFont val="Calibri"/>
        <family val="2"/>
        <scheme val="minor"/>
      </rPr>
      <t xml:space="preserve">1. Office of the Municipal Manager, 2. Corporate Services, 3. Development Planning, 4. Budget and Treasury, 5. Technical Services, 6. Community Services
</t>
    </r>
  </si>
  <si>
    <t>Adusted during budget adjustment</t>
  </si>
  <si>
    <t>Procure a dervice provider.Organise training venues.Monitor the project implementation.</t>
  </si>
  <si>
    <t># of councilors trained through WSP by 30 June 2016</t>
  </si>
  <si>
    <t># of employee trained through WSP by 30 June 2016</t>
  </si>
  <si>
    <t xml:space="preserve">Magau,Ramantsa, </t>
  </si>
  <si>
    <t>Request department to make inpits. Consult with labour union. Submit to council for approval.</t>
  </si>
  <si>
    <t>Project progress report, Certificate of completion</t>
  </si>
  <si>
    <t>169,734,677.34</t>
  </si>
  <si>
    <t>4. HIGHER LEVEL SDBIP</t>
  </si>
  <si>
    <t>5. LOWER LEVEL SDBIP</t>
  </si>
  <si>
    <t>4.1. Municipal Transformation and Organisational Development</t>
  </si>
  <si>
    <t>4.2. Baisc service Delivery</t>
  </si>
  <si>
    <t>4.3. Local Economic Development</t>
  </si>
  <si>
    <t>4.4. Municipal Finance Management and Viability</t>
  </si>
  <si>
    <t>4.5. Good Governance and Public Participation</t>
  </si>
  <si>
    <t>5.1. Municipal Transformation and Organisational Development</t>
  </si>
  <si>
    <t>5.2. Baisc service Delivery</t>
  </si>
  <si>
    <t>5.3. Local Economic Development</t>
  </si>
  <si>
    <t>5.4. Municipal Finance Management and Viability</t>
  </si>
  <si>
    <t>5.5. Good Governance and Public Participation</t>
  </si>
  <si>
    <t>6. Monthly Revenue and Expenditure</t>
  </si>
  <si>
    <t xml:space="preserve">7. Monthly Revenue and Expenditure by Vote </t>
  </si>
  <si>
    <t>8. Capital Cashflow</t>
  </si>
  <si>
    <t>9. Capital Cashflow by Vote</t>
  </si>
  <si>
    <t>10. Approval By The Mayor</t>
  </si>
  <si>
    <t>4.1. MUNICIPAL TRANSFORMATION AND ORGANISATIONAL DEVELOPMENT (HIGHER SDBIP)</t>
  </si>
  <si>
    <t>4.2. BASIC SERVICE DELIVERY AND INFRASTRUCTURE DEVELOPMENT (HIGHER SDBIP)</t>
  </si>
  <si>
    <t>4.3. MUNICIPAL FINANCE MANAGEMENT AND VIABILITY (LOWER SDBIP)</t>
  </si>
  <si>
    <t xml:space="preserve">Aministration </t>
  </si>
  <si>
    <t>4.4. LOCAL ECONOMIC DEVELOPMENT (HIGHER SDBIP)</t>
  </si>
  <si>
    <t>4.5. GOOD GOVERNANCE AND PUBLIC PARTICIPATION (HIGHER SDBIP)</t>
  </si>
  <si>
    <t>5.1. MUNICIPAL TRANSFORMATION AND ORGANISATIONAL DEVELOPMENT (LOWER SDBIP)</t>
  </si>
  <si>
    <t>5.2. BASIC SERVICE DELIVERY AND INFRASTRUCTURE DEVELOPMENT (LOWER SDBIP)</t>
  </si>
  <si>
    <t>5.3. MUNICIPAL FINANCE MANAGEMENT AND VIABILITY (LOWER SDBIP)</t>
  </si>
  <si>
    <t>5.4. LOCAL ECONOMIC DEVELOPMENT (L0WER SDBIP)</t>
  </si>
  <si>
    <t>5.5. GOOD GOVERNANCE AND PUBLIC PARTICIPATION (LOWER SDBIP)</t>
  </si>
  <si>
    <t>10. APPROVAL BY THE MAYOR</t>
  </si>
  <si>
    <t>Section 54 (1)(c) of MFMA  states that 54. (1) On receipt of a statement or report submitted by the accounting officer of the
municipality in terms of section 71 or 72, the mayor must— 
(a) consider the statement or report;
(b) check whether the municipality’s approved budget is implemented in accordance with the service delivery and budget implementation plan;
(c) consider and, if necessary, make any revisions to the service delivery and budget implementation plan, provided that revisions to the service delivery targets and performance indicators in the plan may only be made with the approval of the council following approval of an adjustments budget;
(d) issue any appropriate instructions to the accounting officer to ensure—
(i) that the budget is implemented in accordance with the service delivery and budget implementation plan; and 
(ii) that spending of funds and revenue collection proceed in accordance with the budget;
(e) identify any financial problems facing the municipality, including any emerging or impending financial problems; and
(f) in the case of a section 72 report, submit the report to the council by 31 January of each year.</t>
  </si>
  <si>
    <t xml:space="preserve">Section 54 (1)(c) of MFMA  states that 54. (1) On receipt of a statement or report submitted by the accounting officer of the
municipality in terms of section 71 or 72, the mayor must— 
(a) consider the statement or report;
(b) check whether the municipality’s approved budget is implemented in accordance with the service delivery and budget implementation plan;
(c) consider and, if necessary, make any revisions to the service delivery and budget implementation plan, provided that revisions to the service delivery targets and performance indicators in the plan may only be made with the approval of the council following approval of an adjustments budget;
(d) issue any appropriate instructions to the accounting officer to ensure—
(i) that the budget is implemented in accordance with the service delivery and budget implementation plan; and 
(ii) that spending of funds and revenue collection proceed in accordance with the budget;
(e) identify any financial problems facing the municipality, including any emerging or impending financial problems; and
(f) in the case of a section 72 report, submit the report to the council by 31 January of each year.
</t>
  </si>
  <si>
    <t xml:space="preserve">Approval by the Mayor
The Adjusted SDBIP 2015/2016 is hereby submitted to Council by the Mayor for Approval
______________________________                                                                        ____________________
Hon Cllr Mutavhatsindi F. D                                                                                            DATE </t>
  </si>
  <si>
    <t>Recommendation by The Municipal Manager: 
The Municipal Manager hereby recommend for the approval of the Adjusted SDBIP by Council via the Mayor in line with section 54 (1) (c) 
___________________________                                                                            _____________________
Mutshinyali I.P                                                                                                                DATE
Municipal Manager</t>
  </si>
  <si>
    <t>IDP review for 2016/2017 completed and approved by Council by 31 May 2016</t>
  </si>
  <si>
    <t>Organogram 2015/2016  was approved</t>
  </si>
  <si>
    <t>19149 (non cumulaitve)</t>
  </si>
  <si>
    <t>100% (10/10)</t>
  </si>
  <si>
    <t>100% (16/16)</t>
  </si>
  <si>
    <t xml:space="preserve">% achievements of spatial programs indicators/targets per quarter </t>
  </si>
  <si>
    <t>Community works programme, Transnet/Furniture,  Salaunavhe Poultry farm,   
Nthabalala Agriculture, Phaphama Agricultural, ,Mulima Pfananani, Kutama Clinic Greenery, Zamenkomste, Poultry, Vumatshelo Farming, Thirabeli Agricultural, Tshivhulani Community Garden</t>
  </si>
  <si>
    <t>None</t>
  </si>
  <si>
    <t>Target achieved</t>
  </si>
  <si>
    <t>Service provider has been appointed</t>
  </si>
  <si>
    <t>Disaster management plan updated</t>
  </si>
  <si>
    <t>Perfomance remarks</t>
  </si>
  <si>
    <t>Actual perfomance</t>
  </si>
  <si>
    <t>Challenges</t>
  </si>
  <si>
    <t>Measures taken to improve/ proposed lintervention</t>
  </si>
  <si>
    <t>Camping and levelling done</t>
  </si>
  <si>
    <t>Tender advertised done</t>
  </si>
  <si>
    <t>Service provider  appointed done</t>
  </si>
  <si>
    <t>Target not achieved</t>
  </si>
  <si>
    <t>Designs for the roof are available</t>
  </si>
  <si>
    <t>Insufficient budget for construction. Budget was reduced to cater for designs in the current FY</t>
  </si>
  <si>
    <t>To advertise for construction in 2016/17</t>
  </si>
  <si>
    <t>MV and LV networks completed</t>
  </si>
  <si>
    <t>MV and LV networks completed at Tshiozwi and still busy at Gogobole</t>
  </si>
  <si>
    <t>Slow progress</t>
  </si>
  <si>
    <t>Impose penalties</t>
  </si>
  <si>
    <t>97 house connections completed</t>
  </si>
  <si>
    <t>83 house connections completed</t>
  </si>
  <si>
    <t>Poles were planted</t>
  </si>
  <si>
    <t>Planting of poles in progress</t>
  </si>
  <si>
    <t>Delays in submission of designs</t>
  </si>
  <si>
    <t>Designs were submitted</t>
  </si>
  <si>
    <t>Project was handed over to ESKOM with complete designs</t>
  </si>
  <si>
    <t>To be removed from list of MLM projects</t>
  </si>
  <si>
    <t>In the process of delivering poles</t>
  </si>
  <si>
    <t xml:space="preserve">Breakdown of pole truck </t>
  </si>
  <si>
    <t>Truck was repaired</t>
  </si>
  <si>
    <t>Evaluation and adjudication completed</t>
  </si>
  <si>
    <t>Inadequate funds</t>
  </si>
  <si>
    <t>Funds moved to electrification</t>
  </si>
  <si>
    <t xml:space="preserve">Appointment and site handover completed </t>
  </si>
  <si>
    <t>Two OCBs were delivered. Await delivery  of the 3rd OCB from the manufacturer</t>
  </si>
  <si>
    <t>Project completed</t>
  </si>
  <si>
    <t>Completed 258 units major service</t>
  </si>
  <si>
    <t>Funds re-allocated</t>
  </si>
  <si>
    <t>Completed A21</t>
  </si>
  <si>
    <t>SP appointed and ordered the material</t>
  </si>
  <si>
    <t>SP awaiting delivery of material</t>
  </si>
  <si>
    <t>Follow-up with the supplier</t>
  </si>
  <si>
    <t>Completed</t>
  </si>
  <si>
    <t>Building in progress</t>
  </si>
  <si>
    <t xml:space="preserve">No Bricklayer and Service Worker assisting </t>
  </si>
  <si>
    <t>Fill the vacancy of the Bricklayer</t>
  </si>
  <si>
    <t>Part of the perimeter wall project</t>
  </si>
  <si>
    <t>Service connections completed</t>
  </si>
  <si>
    <t>Designs completed. Site handover done and work in progress</t>
  </si>
  <si>
    <t>Handing over re-scheduled due to snag list</t>
  </si>
  <si>
    <t>Bridge not complete</t>
  </si>
  <si>
    <t>To complete the project by 30/06/2016</t>
  </si>
  <si>
    <t>Surfacing and stormwater drains complete</t>
  </si>
  <si>
    <t>Evaluation, Adjudication and Appointment of SP completed</t>
  </si>
  <si>
    <t>Concrete pavillion completed</t>
  </si>
  <si>
    <t>Evaluation, Adjudication and Appointment of Contractor done</t>
  </si>
  <si>
    <t>Insufficient budget for the project</t>
  </si>
  <si>
    <t>Appoint within available budget</t>
  </si>
  <si>
    <t>Awaits evaluation</t>
  </si>
  <si>
    <t>Slow SCM processes</t>
  </si>
  <si>
    <t>Facilitate BEC meeting</t>
  </si>
  <si>
    <t>Contractor appointed</t>
  </si>
  <si>
    <t>Contractor reluctant to start with the project due to under-pricing</t>
  </si>
  <si>
    <t>Contractor to withdraw from the project</t>
  </si>
  <si>
    <t>Routine inspections conducted</t>
  </si>
  <si>
    <t>Re advert done after non responsive bidders quoted</t>
  </si>
  <si>
    <t>Non responsive bidders</t>
  </si>
  <si>
    <t>Advert done , non responsive bidders quoted</t>
  </si>
  <si>
    <t xml:space="preserve">None </t>
  </si>
  <si>
    <t>100% (13/13 of contravention notices issued within 5 days/13/13 of contravention identified)</t>
  </si>
  <si>
    <t>100% (57/57 of site inspections conducted within 24 hours/# of site inspections application received)</t>
  </si>
  <si>
    <t>100%  (1/1 of queries processed/ 1/1 of queries received)</t>
  </si>
  <si>
    <t>100%  (65/65 of applications processed/ 65/65 of applications received)</t>
  </si>
  <si>
    <t>Targert achieved</t>
  </si>
  <si>
    <t>100% (9/9 of application  received/(9/9 of application attended to within 90 days).</t>
  </si>
  <si>
    <t>100% (25/25 of housing queries attended within 30 days/25/25 of received)</t>
  </si>
  <si>
    <t>100% (116/116 of building plans assessed/116/116 of building plans received)</t>
  </si>
  <si>
    <t>100% (7/7 of applications processed/7/7 applications received)</t>
  </si>
  <si>
    <t>100% (15/15 of applications processed/15/15 applications received)</t>
  </si>
  <si>
    <t>100% (7/7 of application for land use rights inspection conducted within 14 days/7/7 of application received)</t>
  </si>
  <si>
    <t>100%  (4/4 of applications processed/4/4 of applications received)</t>
  </si>
  <si>
    <t>100%  (99/99 of applications processed/ 99/99 of applications received)</t>
  </si>
  <si>
    <t>100%  (24/24 of applications processed/24/24 of applications received)</t>
  </si>
  <si>
    <t>100%  (7/7 of applications processed/ 7/7 of applications received)</t>
  </si>
  <si>
    <t xml:space="preserve">Update received information into the Disaster Management Plan. Draft Disaster Management Plan completed. </t>
  </si>
  <si>
    <t>Stringing of conductors completed</t>
  </si>
  <si>
    <t>Expenditure</t>
  </si>
  <si>
    <t>INDICATOR NO</t>
  </si>
  <si>
    <t xml:space="preserve"> Signing off, sign service mantainance plan completed</t>
  </si>
  <si>
    <t>5 council meeting were held</t>
  </si>
  <si>
    <t>8 Executive Committee Meetings were held</t>
  </si>
  <si>
    <t>Policies were approved by LLF and then processed as recommended to Council</t>
  </si>
  <si>
    <t>Expendindure</t>
  </si>
  <si>
    <t>1 event was conducted date to be provided</t>
  </si>
  <si>
    <t xml:space="preserve">Organogram reviewed Approved by Council Resolution A.8.28.01.16 </t>
  </si>
  <si>
    <t>1 imbizos convened on the  19 February 2016 at Mashau Village.</t>
  </si>
  <si>
    <t>TELKOM complete the upgarde and payment out  done Installed, commissioned and tested in February 2016</t>
  </si>
  <si>
    <t>Document signed on 12 April 2016</t>
  </si>
  <si>
    <t xml:space="preserve">Quotation Committee not yet signed off - awaiting to sign off in April 2016 </t>
  </si>
  <si>
    <t>Service Provider did not know how to program radios and delay caused</t>
  </si>
  <si>
    <t>Only challenge was in makhado nobody showup</t>
  </si>
  <si>
    <t>Workshopping of Councillors and Public Participation on draft by laws was held on 24 february  20 16  councilor briefing/ 9 March 2016 Dzanani/ 8 March 2016 Makahdo/ 1 March 2016 Ha Mutsha / 2 March Bungeni</t>
  </si>
  <si>
    <t xml:space="preserve">Radios delivered last week in March 2016 but not yet installed and commissioned Installation in Q4  </t>
  </si>
  <si>
    <t>1. Makhado Local Municipality  Busary Committee meeting was held on the 22 February 2016  at Makhado Municipality Exco Chamber  19 bursaries were awarded</t>
  </si>
  <si>
    <t>12 events were done youth forum meeting forum were held on 31 March 2016</t>
  </si>
  <si>
    <t>Indicator</t>
  </si>
  <si>
    <t>IDP review for 2015/2016 completed and approved by Council by 31 May 2015</t>
  </si>
  <si>
    <t># of graveyards to be developed by 30 June 2016</t>
  </si>
  <si>
    <t>No of by laws to be reviewed by 30 June 2016</t>
  </si>
  <si>
    <t xml:space="preserve">2/2 of Council meeting convened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</si>
</sst>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R&quot;\ #,##0;[Red]&quot;R&quot;\ \-#,##0"/>
    <numFmt numFmtId="43" formatCode="_ * #,##0.00_ ;_ * \-#,##0.00_ ;_ * &quot;-&quot;??_ ;_ @_ "/>
    <numFmt numFmtId="164" formatCode="_(* #,##0.00_);_(* \(#,##0.00\);_(* &quot;-&quot;??_);_(@_)"/>
    <numFmt numFmtId="165" formatCode="[$-409]General"/>
    <numFmt numFmtId="166" formatCode="&quot; &quot;#,##0.00&quot; &quot;;&quot; (&quot;#,##0.00&quot;)&quot;;&quot; -&quot;#&quot; &quot;;&quot; &quot;@&quot; &quot;"/>
    <numFmt numFmtId="167" formatCode="_(* #,##0_);_(* \(#,##0\);_(* &quot;-&quot;??_);_(@_)"/>
    <numFmt numFmtId="168" formatCode="#,##0_ ;\-#,##0\ "/>
    <numFmt numFmtId="169" formatCode="_(* #,##0,_);_(* \(#,##0,\);_(* &quot;–&quot;?_);_(@_)"/>
  </numFmts>
  <fonts count="39" x14ac:knownFonts="1">
    <font>
      <sz val="11"/>
      <color theme="1"/>
      <name val="Calibri"/>
      <family val="2"/>
      <scheme val="minor"/>
    </font>
    <font>
      <sz val="11"/>
      <color theme="1"/>
      <name val="Calibri"/>
      <family val="2"/>
      <scheme val="minor"/>
    </font>
    <font>
      <sz val="10"/>
      <name val="Arial"/>
      <family val="2"/>
    </font>
    <font>
      <sz val="11"/>
      <color rgb="FF000000"/>
      <name val="Arial"/>
      <family val="2"/>
    </font>
    <font>
      <sz val="11"/>
      <color indexed="8"/>
      <name val="Calibri"/>
      <family val="2"/>
    </font>
    <font>
      <sz val="10"/>
      <color indexed="8"/>
      <name val="Arial"/>
      <family val="2"/>
    </font>
    <font>
      <sz val="11"/>
      <name val="Calibri"/>
      <family val="2"/>
      <scheme val="minor"/>
    </font>
    <font>
      <b/>
      <sz val="11"/>
      <name val="Calibri"/>
      <family val="2"/>
      <scheme val="minor"/>
    </font>
    <font>
      <sz val="9"/>
      <name val="Arial"/>
      <family val="2"/>
    </font>
    <font>
      <b/>
      <sz val="10"/>
      <name val="Calibri"/>
      <family val="2"/>
      <scheme val="minor"/>
    </font>
    <font>
      <sz val="10"/>
      <color rgb="FF000000"/>
      <name val="Calibri"/>
      <family val="2"/>
    </font>
    <font>
      <b/>
      <sz val="10"/>
      <name val="Arial"/>
      <family val="2"/>
    </font>
    <font>
      <sz val="10"/>
      <name val="Cambria"/>
      <family val="1"/>
      <scheme val="major"/>
    </font>
    <font>
      <b/>
      <sz val="10"/>
      <name val="Cambria"/>
      <family val="1"/>
      <scheme val="major"/>
    </font>
    <font>
      <sz val="12"/>
      <name val="Narkisim"/>
      <family val="2"/>
      <charset val="177"/>
    </font>
    <font>
      <b/>
      <sz val="11"/>
      <name val="Cambria"/>
      <family val="1"/>
      <scheme val="major"/>
    </font>
    <font>
      <sz val="11"/>
      <name val="Cambria"/>
      <family val="1"/>
      <scheme val="major"/>
    </font>
    <font>
      <sz val="9"/>
      <name val="Cambria"/>
      <family val="1"/>
      <scheme val="major"/>
    </font>
    <font>
      <b/>
      <sz val="9"/>
      <color theme="1"/>
      <name val="Cambria"/>
      <family val="1"/>
      <scheme val="major"/>
    </font>
    <font>
      <sz val="9"/>
      <color rgb="FF000000"/>
      <name val="Cambria"/>
      <family val="1"/>
      <scheme val="major"/>
    </font>
    <font>
      <sz val="9"/>
      <color theme="1"/>
      <name val="Cambria"/>
      <family val="1"/>
      <scheme val="major"/>
    </font>
    <font>
      <b/>
      <sz val="9"/>
      <name val="Cambria"/>
      <family val="1"/>
      <scheme val="major"/>
    </font>
    <font>
      <sz val="9"/>
      <color theme="3" tint="-0.499984740745262"/>
      <name val="Cambria"/>
      <family val="1"/>
      <scheme val="major"/>
    </font>
    <font>
      <b/>
      <sz val="12"/>
      <color theme="1"/>
      <name val="Calibri"/>
      <family val="2"/>
      <scheme val="minor"/>
    </font>
    <font>
      <sz val="12"/>
      <color theme="1"/>
      <name val="Calibri"/>
      <family val="2"/>
      <scheme val="minor"/>
    </font>
    <font>
      <b/>
      <sz val="22"/>
      <color theme="1"/>
      <name val="Calibri"/>
      <family val="2"/>
      <scheme val="minor"/>
    </font>
    <font>
      <b/>
      <sz val="10"/>
      <name val="Arial Narrow"/>
      <family val="2"/>
    </font>
    <font>
      <b/>
      <sz val="8"/>
      <name val="Arial Narrow"/>
      <family val="2"/>
    </font>
    <font>
      <b/>
      <u/>
      <sz val="8"/>
      <name val="Arial Narrow"/>
      <family val="2"/>
    </font>
    <font>
      <sz val="8"/>
      <name val="Arial Narrow"/>
      <family val="2"/>
    </font>
    <font>
      <b/>
      <i/>
      <sz val="8"/>
      <name val="Arial Narrow"/>
      <family val="2"/>
    </font>
    <font>
      <sz val="10"/>
      <color theme="1"/>
      <name val="Calibri"/>
      <family val="2"/>
      <scheme val="minor"/>
    </font>
    <font>
      <sz val="10"/>
      <name val="Calibri"/>
      <family val="2"/>
      <scheme val="minor"/>
    </font>
    <font>
      <b/>
      <sz val="10"/>
      <color theme="1"/>
      <name val="Calibri"/>
      <family val="2"/>
      <scheme val="minor"/>
    </font>
    <font>
      <sz val="10"/>
      <color rgb="FF000000"/>
      <name val="Calibri"/>
      <family val="2"/>
      <scheme val="minor"/>
    </font>
    <font>
      <b/>
      <sz val="9"/>
      <name val="Arial"/>
      <family val="2"/>
    </font>
    <font>
      <sz val="11"/>
      <color rgb="FFC00000"/>
      <name val="Cambria"/>
      <family val="1"/>
      <scheme val="major"/>
    </font>
    <font>
      <b/>
      <sz val="11"/>
      <color theme="1"/>
      <name val="Calibri"/>
      <family val="2"/>
      <scheme val="minor"/>
    </font>
    <font>
      <b/>
      <sz val="12"/>
      <name val="Cambria"/>
      <family val="1"/>
      <scheme val="maj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99"/>
        <bgColor indexed="64"/>
      </patternFill>
    </fill>
    <fill>
      <patternFill patternType="solid">
        <fgColor theme="5" tint="0.79998168889431442"/>
        <bgColor indexed="64"/>
      </patternFill>
    </fill>
    <fill>
      <patternFill patternType="solid">
        <fgColor rgb="FFC00000"/>
        <bgColor indexed="64"/>
      </patternFill>
    </fill>
  </fills>
  <borders count="58">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thin">
        <color indexed="64"/>
      </bottom>
      <diagonal/>
    </border>
    <border>
      <left style="double">
        <color indexed="64"/>
      </left>
      <right style="double">
        <color indexed="64"/>
      </right>
      <top/>
      <bottom/>
      <diagonal/>
    </border>
  </borders>
  <cellStyleXfs count="10">
    <xf numFmtId="0" fontId="0" fillId="0" borderId="0"/>
    <xf numFmtId="0" fontId="2" fillId="0" borderId="0"/>
    <xf numFmtId="164" fontId="2" fillId="0" borderId="0" applyFont="0" applyFill="0" applyBorder="0" applyAlignment="0" applyProtection="0"/>
    <xf numFmtId="166" fontId="3" fillId="0" borderId="0" applyFont="0" applyBorder="0" applyProtection="0"/>
    <xf numFmtId="164" fontId="1" fillId="0" borderId="0" applyFont="0" applyFill="0" applyBorder="0" applyAlignment="0" applyProtection="0"/>
    <xf numFmtId="43" fontId="4" fillId="0" borderId="0" applyFont="0" applyFill="0" applyBorder="0" applyAlignment="0" applyProtection="0"/>
    <xf numFmtId="0" fontId="2" fillId="0" borderId="0"/>
    <xf numFmtId="9" fontId="2" fillId="0" borderId="0" applyFont="0" applyFill="0" applyBorder="0" applyAlignment="0" applyProtection="0"/>
    <xf numFmtId="167" fontId="5" fillId="4" borderId="2" applyNumberFormat="0" applyFont="0" applyFill="0" applyAlignment="0">
      <alignment horizontal="right"/>
    </xf>
    <xf numFmtId="43" fontId="1" fillId="0" borderId="0" applyFont="0" applyFill="0" applyBorder="0" applyAlignment="0" applyProtection="0"/>
  </cellStyleXfs>
  <cellXfs count="423">
    <xf numFmtId="0" fontId="0" fillId="0" borderId="0" xfId="0"/>
    <xf numFmtId="0" fontId="0" fillId="2" borderId="0" xfId="0" applyFill="1"/>
    <xf numFmtId="0" fontId="7" fillId="3" borderId="1" xfId="1" applyFont="1" applyFill="1" applyBorder="1" applyAlignment="1">
      <alignment horizontal="left" vertical="top" wrapText="1"/>
    </xf>
    <xf numFmtId="0" fontId="7" fillId="3" borderId="1" xfId="1" applyFont="1" applyFill="1" applyBorder="1" applyAlignment="1">
      <alignment vertical="top" wrapText="1"/>
    </xf>
    <xf numFmtId="0" fontId="2" fillId="0" borderId="0" xfId="1" applyFont="1" applyAlignment="1"/>
    <xf numFmtId="0" fontId="2" fillId="0" borderId="0" xfId="1" applyFont="1"/>
    <xf numFmtId="0" fontId="2" fillId="3" borderId="0" xfId="1" applyFont="1" applyFill="1" applyAlignment="1">
      <alignment horizontal="left" vertical="top"/>
    </xf>
    <xf numFmtId="0" fontId="2" fillId="0" borderId="0" xfId="1" applyFont="1" applyAlignment="1">
      <alignment horizontal="left" vertical="top" wrapText="1"/>
    </xf>
    <xf numFmtId="0" fontId="8" fillId="0" borderId="0" xfId="1" applyFont="1" applyAlignment="1">
      <alignment horizontal="left" vertical="top" wrapText="1"/>
    </xf>
    <xf numFmtId="0" fontId="9" fillId="3" borderId="1" xfId="1" applyFont="1" applyFill="1" applyBorder="1" applyAlignment="1">
      <alignment vertical="top" wrapText="1"/>
    </xf>
    <xf numFmtId="0" fontId="6" fillId="3" borderId="1" xfId="1" applyFont="1" applyFill="1" applyBorder="1" applyAlignment="1">
      <alignment vertical="top" wrapText="1"/>
    </xf>
    <xf numFmtId="164" fontId="6" fillId="3" borderId="1" xfId="2" applyFont="1" applyFill="1" applyBorder="1" applyAlignment="1">
      <alignment vertical="top"/>
    </xf>
    <xf numFmtId="164" fontId="6" fillId="3" borderId="1" xfId="2" applyFont="1" applyFill="1" applyBorder="1" applyAlignment="1">
      <alignment vertical="top" wrapText="1"/>
    </xf>
    <xf numFmtId="0" fontId="2" fillId="3" borderId="0" xfId="1" applyFont="1" applyFill="1" applyAlignment="1">
      <alignment vertical="top"/>
    </xf>
    <xf numFmtId="1" fontId="10" fillId="0" borderId="1" xfId="0" applyNumberFormat="1" applyFont="1" applyFill="1" applyBorder="1" applyAlignment="1">
      <alignment horizontal="left" vertical="top" wrapText="1"/>
    </xf>
    <xf numFmtId="0" fontId="2" fillId="0" borderId="0" xfId="1" applyFont="1" applyAlignment="1">
      <alignment wrapText="1"/>
    </xf>
    <xf numFmtId="0" fontId="2" fillId="0" borderId="0" xfId="1" applyFont="1" applyAlignment="1">
      <alignment horizontal="left"/>
    </xf>
    <xf numFmtId="0" fontId="2" fillId="0" borderId="0" xfId="1" applyFont="1" applyAlignment="1">
      <alignment vertical="top" wrapText="1"/>
    </xf>
    <xf numFmtId="0" fontId="0" fillId="5" borderId="0" xfId="0" applyFill="1"/>
    <xf numFmtId="0" fontId="2" fillId="3" borderId="0" xfId="1" applyFont="1" applyFill="1"/>
    <xf numFmtId="0" fontId="11" fillId="2" borderId="0" xfId="1" applyFont="1" applyFill="1"/>
    <xf numFmtId="0" fontId="11" fillId="2" borderId="0" xfId="1" applyFont="1" applyFill="1" applyAlignment="1"/>
    <xf numFmtId="0" fontId="12"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13" fillId="3" borderId="1" xfId="1" applyFont="1" applyFill="1" applyBorder="1" applyAlignment="1">
      <alignment vertical="top" wrapText="1"/>
    </xf>
    <xf numFmtId="164" fontId="12" fillId="3" borderId="1" xfId="2" applyFont="1" applyFill="1" applyBorder="1" applyAlignment="1">
      <alignment horizontal="left" vertical="top" wrapText="1"/>
    </xf>
    <xf numFmtId="3" fontId="12" fillId="3" borderId="1" xfId="2" applyNumberFormat="1" applyFont="1" applyFill="1" applyBorder="1" applyAlignment="1">
      <alignment horizontal="left" vertical="top" wrapText="1"/>
    </xf>
    <xf numFmtId="9" fontId="12" fillId="3" borderId="1" xfId="1" applyNumberFormat="1" applyFont="1" applyFill="1" applyBorder="1" applyAlignment="1">
      <alignment horizontal="left" vertical="top" wrapText="1"/>
    </xf>
    <xf numFmtId="9" fontId="12" fillId="3" borderId="1" xfId="2" applyNumberFormat="1" applyFont="1" applyFill="1" applyBorder="1" applyAlignment="1">
      <alignment horizontal="left" vertical="top" wrapText="1"/>
    </xf>
    <xf numFmtId="43" fontId="12" fillId="3" borderId="1" xfId="1" applyNumberFormat="1" applyFont="1" applyFill="1" applyBorder="1" applyAlignment="1">
      <alignment horizontal="left" vertical="top" wrapText="1"/>
    </xf>
    <xf numFmtId="0" fontId="2" fillId="2" borderId="0" xfId="1" applyFont="1" applyFill="1" applyAlignment="1"/>
    <xf numFmtId="0" fontId="2" fillId="2" borderId="0" xfId="1" applyFont="1" applyFill="1"/>
    <xf numFmtId="0" fontId="14" fillId="0" borderId="1" xfId="1" applyFont="1" applyBorder="1" applyAlignment="1">
      <alignment wrapText="1"/>
    </xf>
    <xf numFmtId="0" fontId="14" fillId="0" borderId="1" xfId="1" applyFont="1" applyBorder="1" applyAlignment="1">
      <alignment vertical="top" wrapText="1"/>
    </xf>
    <xf numFmtId="0" fontId="14" fillId="0" borderId="1" xfId="1" applyFont="1" applyBorder="1"/>
    <xf numFmtId="0" fontId="14" fillId="0" borderId="0" xfId="1" applyFont="1"/>
    <xf numFmtId="0" fontId="14" fillId="0" borderId="0" xfId="1" applyFont="1" applyAlignment="1"/>
    <xf numFmtId="0" fontId="14" fillId="3" borderId="0" xfId="1" applyFont="1" applyFill="1" applyAlignment="1">
      <alignment horizontal="left" vertical="top"/>
    </xf>
    <xf numFmtId="0" fontId="14" fillId="0" borderId="0" xfId="1" applyFont="1" applyAlignment="1">
      <alignment wrapText="1"/>
    </xf>
    <xf numFmtId="0" fontId="14" fillId="0" borderId="0" xfId="1" applyFont="1" applyAlignment="1">
      <alignment horizontal="left" vertical="top" wrapText="1"/>
    </xf>
    <xf numFmtId="0" fontId="14" fillId="0" borderId="0" xfId="1" applyFont="1" applyAlignment="1">
      <alignment horizontal="left"/>
    </xf>
    <xf numFmtId="0" fontId="14" fillId="0" borderId="0" xfId="1" applyFont="1" applyAlignment="1">
      <alignment vertical="top" wrapText="1"/>
    </xf>
    <xf numFmtId="0" fontId="15" fillId="3" borderId="1" xfId="1" applyFont="1" applyFill="1" applyBorder="1" applyAlignment="1">
      <alignment vertical="top" wrapText="1"/>
    </xf>
    <xf numFmtId="0" fontId="15" fillId="3" borderId="1" xfId="1" applyFont="1" applyFill="1" applyBorder="1" applyAlignment="1">
      <alignment horizontal="left" vertical="top" wrapText="1"/>
    </xf>
    <xf numFmtId="0" fontId="16" fillId="3" borderId="1" xfId="1" applyFont="1" applyFill="1" applyBorder="1" applyAlignment="1">
      <alignment horizontal="left" vertical="top" wrapText="1"/>
    </xf>
    <xf numFmtId="0" fontId="16" fillId="0" borderId="1" xfId="1" applyFont="1" applyFill="1" applyBorder="1" applyAlignment="1">
      <alignment horizontal="left" vertical="top" wrapText="1"/>
    </xf>
    <xf numFmtId="0" fontId="16" fillId="3" borderId="1" xfId="1" applyFont="1" applyFill="1" applyBorder="1" applyAlignment="1">
      <alignment horizontal="left" vertical="top"/>
    </xf>
    <xf numFmtId="164" fontId="16" fillId="3" borderId="1" xfId="2" applyFont="1" applyFill="1" applyBorder="1" applyAlignment="1">
      <alignment horizontal="left" vertical="top"/>
    </xf>
    <xf numFmtId="164" fontId="16" fillId="3" borderId="1" xfId="2" applyFont="1" applyFill="1" applyBorder="1" applyAlignment="1">
      <alignment horizontal="left" vertical="top" wrapText="1"/>
    </xf>
    <xf numFmtId="0" fontId="16" fillId="0" borderId="1" xfId="1" applyFont="1" applyFill="1" applyBorder="1" applyAlignment="1">
      <alignment horizontal="left" vertical="top"/>
    </xf>
    <xf numFmtId="164" fontId="16" fillId="0" borderId="1" xfId="2" applyFont="1" applyFill="1" applyBorder="1" applyAlignment="1">
      <alignment horizontal="left" vertical="top" wrapText="1"/>
    </xf>
    <xf numFmtId="0" fontId="15" fillId="0" borderId="1" xfId="1" applyFont="1" applyFill="1" applyBorder="1" applyAlignment="1">
      <alignment horizontal="left" vertical="top" wrapText="1"/>
    </xf>
    <xf numFmtId="168" fontId="16" fillId="0" borderId="1" xfId="1" applyNumberFormat="1" applyFont="1" applyFill="1" applyBorder="1" applyAlignment="1">
      <alignment horizontal="left" vertical="top" wrapText="1"/>
    </xf>
    <xf numFmtId="43" fontId="16" fillId="0" borderId="1" xfId="1" applyNumberFormat="1" applyFont="1" applyFill="1" applyBorder="1" applyAlignment="1">
      <alignment horizontal="left" vertical="top"/>
    </xf>
    <xf numFmtId="43" fontId="16" fillId="0" borderId="1" xfId="1" applyNumberFormat="1" applyFont="1" applyFill="1" applyBorder="1" applyAlignment="1">
      <alignment horizontal="left" vertical="top" wrapText="1"/>
    </xf>
    <xf numFmtId="9" fontId="16" fillId="3" borderId="1" xfId="1" applyNumberFormat="1" applyFont="1" applyFill="1" applyBorder="1" applyAlignment="1">
      <alignment horizontal="left" vertical="top" wrapText="1"/>
    </xf>
    <xf numFmtId="1" fontId="16" fillId="3" borderId="1" xfId="1" applyNumberFormat="1" applyFont="1" applyFill="1" applyBorder="1" applyAlignment="1">
      <alignment horizontal="left" vertical="top" wrapText="1"/>
    </xf>
    <xf numFmtId="3" fontId="16" fillId="3" borderId="1" xfId="2" applyNumberFormat="1" applyFont="1" applyFill="1" applyBorder="1" applyAlignment="1">
      <alignment horizontal="left" vertical="top"/>
    </xf>
    <xf numFmtId="0" fontId="16" fillId="3" borderId="1" xfId="1" applyNumberFormat="1" applyFont="1" applyFill="1" applyBorder="1" applyAlignment="1">
      <alignment horizontal="left" vertical="top" wrapText="1"/>
    </xf>
    <xf numFmtId="0" fontId="15" fillId="3" borderId="1" xfId="1" applyFont="1" applyFill="1" applyBorder="1" applyAlignment="1">
      <alignment horizontal="left" vertical="top"/>
    </xf>
    <xf numFmtId="164" fontId="16" fillId="0" borderId="1" xfId="2" applyFont="1" applyFill="1" applyBorder="1" applyAlignment="1">
      <alignment horizontal="left" vertical="top"/>
    </xf>
    <xf numFmtId="14" fontId="16" fillId="0" borderId="1" xfId="2" applyNumberFormat="1" applyFont="1" applyFill="1" applyBorder="1" applyAlignment="1">
      <alignment horizontal="left" vertical="top" wrapText="1"/>
    </xf>
    <xf numFmtId="165" fontId="16" fillId="0" borderId="1" xfId="1" applyNumberFormat="1" applyFont="1" applyFill="1" applyBorder="1" applyAlignment="1">
      <alignment horizontal="left" vertical="top"/>
    </xf>
    <xf numFmtId="165" fontId="16" fillId="0" borderId="1" xfId="1" applyNumberFormat="1" applyFont="1" applyFill="1" applyBorder="1" applyAlignment="1">
      <alignment horizontal="left" vertical="top" wrapText="1"/>
    </xf>
    <xf numFmtId="3" fontId="16" fillId="0" borderId="1" xfId="2" applyNumberFormat="1" applyFont="1" applyFill="1" applyBorder="1" applyAlignment="1">
      <alignment horizontal="left" vertical="top"/>
    </xf>
    <xf numFmtId="0" fontId="16" fillId="3" borderId="1" xfId="1" applyFont="1" applyFill="1" applyBorder="1" applyAlignment="1">
      <alignment vertical="top" wrapText="1"/>
    </xf>
    <xf numFmtId="0" fontId="16" fillId="3" borderId="1" xfId="1" applyFont="1" applyFill="1" applyBorder="1" applyAlignment="1">
      <alignment vertical="top"/>
    </xf>
    <xf numFmtId="164" fontId="12" fillId="3" borderId="1" xfId="2" applyFont="1" applyFill="1" applyBorder="1" applyAlignment="1">
      <alignment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horizontal="left" vertical="top"/>
    </xf>
    <xf numFmtId="165" fontId="12" fillId="3" borderId="1" xfId="0" applyNumberFormat="1" applyFont="1" applyFill="1" applyBorder="1" applyAlignment="1">
      <alignment horizontal="left" vertical="top" wrapText="1"/>
    </xf>
    <xf numFmtId="166" fontId="12" fillId="3" borderId="1" xfId="3" applyFont="1" applyFill="1" applyBorder="1" applyAlignment="1">
      <alignment horizontal="left" vertical="top" wrapText="1"/>
    </xf>
    <xf numFmtId="164" fontId="17" fillId="3" borderId="1" xfId="2" applyFont="1" applyFill="1" applyBorder="1" applyAlignment="1">
      <alignment vertical="top" wrapText="1"/>
    </xf>
    <xf numFmtId="0" fontId="12" fillId="3" borderId="1" xfId="1" applyFont="1" applyFill="1" applyBorder="1" applyAlignment="1">
      <alignment vertical="top"/>
    </xf>
    <xf numFmtId="0" fontId="20"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4" fontId="20" fillId="3" borderId="1" xfId="0" applyNumberFormat="1" applyFont="1" applyFill="1" applyBorder="1" applyAlignment="1">
      <alignment horizontal="left" vertical="top"/>
    </xf>
    <xf numFmtId="4" fontId="20" fillId="3" borderId="1" xfId="0" applyNumberFormat="1" applyFont="1" applyFill="1" applyBorder="1" applyAlignment="1">
      <alignment horizontal="left" vertical="top" wrapText="1"/>
    </xf>
    <xf numFmtId="0" fontId="19" fillId="3" borderId="1" xfId="0" applyFont="1" applyFill="1" applyBorder="1" applyAlignment="1">
      <alignment horizontal="left" vertical="top" wrapText="1"/>
    </xf>
    <xf numFmtId="0" fontId="20" fillId="3" borderId="1" xfId="0" applyFont="1" applyFill="1" applyBorder="1" applyAlignment="1">
      <alignment horizontal="left" vertical="top"/>
    </xf>
    <xf numFmtId="0" fontId="0" fillId="3" borderId="0" xfId="0" applyFill="1"/>
    <xf numFmtId="0" fontId="20" fillId="0" borderId="3" xfId="0" applyFont="1" applyFill="1" applyBorder="1" applyAlignment="1">
      <alignment horizontal="left" vertical="top" wrapText="1"/>
    </xf>
    <xf numFmtId="0" fontId="20" fillId="0" borderId="0" xfId="0" applyFont="1" applyAlignment="1">
      <alignment vertical="top" wrapText="1"/>
    </xf>
    <xf numFmtId="0" fontId="20" fillId="3" borderId="1" xfId="0" applyFont="1" applyFill="1" applyBorder="1" applyAlignment="1">
      <alignment vertical="top" wrapText="1"/>
    </xf>
    <xf numFmtId="3" fontId="20" fillId="3" borderId="1" xfId="0" applyNumberFormat="1" applyFont="1" applyFill="1" applyBorder="1" applyAlignment="1">
      <alignment horizontal="left" vertical="top"/>
    </xf>
    <xf numFmtId="0" fontId="19" fillId="3" borderId="1" xfId="0" applyFont="1" applyFill="1" applyBorder="1" applyAlignment="1">
      <alignment horizontal="left" vertical="top"/>
    </xf>
    <xf numFmtId="6" fontId="20" fillId="3" borderId="1" xfId="0" applyNumberFormat="1" applyFont="1" applyFill="1" applyBorder="1" applyAlignment="1">
      <alignment horizontal="left" vertical="top"/>
    </xf>
    <xf numFmtId="6" fontId="20" fillId="3" borderId="1" xfId="0" applyNumberFormat="1" applyFont="1" applyFill="1" applyBorder="1" applyAlignment="1">
      <alignment horizontal="left" vertical="top" wrapText="1"/>
    </xf>
    <xf numFmtId="3" fontId="20" fillId="3" borderId="1" xfId="0" applyNumberFormat="1" applyFont="1" applyFill="1" applyBorder="1" applyAlignment="1">
      <alignment horizontal="left" vertical="top" wrapText="1"/>
    </xf>
    <xf numFmtId="0" fontId="21" fillId="3" borderId="1" xfId="1" applyFont="1" applyFill="1" applyBorder="1" applyAlignment="1">
      <alignment vertical="top" wrapText="1"/>
    </xf>
    <xf numFmtId="0" fontId="20" fillId="3" borderId="1" xfId="0" applyFont="1" applyFill="1" applyBorder="1" applyAlignment="1">
      <alignment vertical="top"/>
    </xf>
    <xf numFmtId="0" fontId="22" fillId="3" borderId="1" xfId="1" applyFont="1" applyFill="1" applyBorder="1" applyAlignment="1">
      <alignment vertical="top" wrapText="1"/>
    </xf>
    <xf numFmtId="0" fontId="20" fillId="0" borderId="0" xfId="0" applyFont="1"/>
    <xf numFmtId="0" fontId="20" fillId="5" borderId="0" xfId="0" applyFont="1" applyFill="1"/>
    <xf numFmtId="0" fontId="20" fillId="3" borderId="0" xfId="0" applyFont="1" applyFill="1"/>
    <xf numFmtId="164" fontId="17" fillId="3" borderId="1" xfId="9" applyNumberFormat="1" applyFont="1" applyFill="1" applyBorder="1" applyAlignment="1">
      <alignment vertical="top" wrapText="1"/>
    </xf>
    <xf numFmtId="167" fontId="17" fillId="3" borderId="1" xfId="9" applyNumberFormat="1" applyFont="1" applyFill="1" applyBorder="1" applyAlignment="1">
      <alignment vertical="top" wrapText="1"/>
    </xf>
    <xf numFmtId="0" fontId="20" fillId="2" borderId="0" xfId="0" applyFont="1" applyFill="1"/>
    <xf numFmtId="0" fontId="23" fillId="3" borderId="1" xfId="0" applyFont="1" applyFill="1" applyBorder="1" applyAlignment="1">
      <alignment horizontal="center" vertical="center"/>
    </xf>
    <xf numFmtId="0" fontId="24" fillId="0" borderId="1" xfId="0" applyFont="1" applyBorder="1" applyAlignment="1">
      <alignment vertical="top" wrapText="1"/>
    </xf>
    <xf numFmtId="0" fontId="24" fillId="0" borderId="0" xfId="0" applyFont="1" applyAlignment="1">
      <alignment vertical="top" wrapText="1"/>
    </xf>
    <xf numFmtId="0" fontId="26" fillId="0" borderId="14" xfId="0" applyFont="1" applyFill="1" applyBorder="1" applyAlignment="1">
      <alignment horizontal="left"/>
    </xf>
    <xf numFmtId="49" fontId="27" fillId="0" borderId="15" xfId="0" applyNumberFormat="1" applyFont="1" applyFill="1" applyBorder="1" applyAlignment="1">
      <alignment horizontal="center" vertical="center" wrapText="1"/>
    </xf>
    <xf numFmtId="0" fontId="27" fillId="0" borderId="16" xfId="0" applyFont="1" applyFill="1" applyBorder="1" applyAlignment="1">
      <alignment vertical="center"/>
    </xf>
    <xf numFmtId="49" fontId="27" fillId="0" borderId="20" xfId="0" applyNumberFormat="1" applyFont="1" applyFill="1" applyBorder="1" applyAlignment="1">
      <alignment vertical="center" wrapText="1"/>
    </xf>
    <xf numFmtId="0" fontId="27" fillId="0" borderId="21" xfId="0" applyFont="1" applyFill="1" applyBorder="1" applyAlignment="1">
      <alignment vertical="center"/>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8" fillId="0" borderId="26" xfId="0" applyNumberFormat="1" applyFont="1" applyBorder="1"/>
    <xf numFmtId="0" fontId="28" fillId="0" borderId="16" xfId="0" applyNumberFormat="1" applyFont="1" applyBorder="1" applyAlignment="1">
      <alignment horizontal="center"/>
    </xf>
    <xf numFmtId="169" fontId="27" fillId="0" borderId="26" xfId="0" applyNumberFormat="1" applyFont="1" applyBorder="1" applyAlignment="1">
      <alignment horizontal="center"/>
    </xf>
    <xf numFmtId="169" fontId="27" fillId="0" borderId="27" xfId="0" applyNumberFormat="1" applyFont="1" applyBorder="1" applyAlignment="1">
      <alignment horizontal="center"/>
    </xf>
    <xf numFmtId="169" fontId="27" fillId="0" borderId="16" xfId="0" applyNumberFormat="1" applyFont="1" applyBorder="1" applyAlignment="1">
      <alignment horizontal="center"/>
    </xf>
    <xf numFmtId="169" fontId="27" fillId="0" borderId="28" xfId="0" applyNumberFormat="1" applyFont="1" applyBorder="1" applyAlignment="1">
      <alignment horizontal="center"/>
    </xf>
    <xf numFmtId="0" fontId="29" fillId="0" borderId="29" xfId="0" applyNumberFormat="1" applyFont="1" applyBorder="1" applyAlignment="1">
      <alignment horizontal="left" indent="1"/>
    </xf>
    <xf numFmtId="0" fontId="29" fillId="0" borderId="30" xfId="0" applyNumberFormat="1" applyFont="1" applyBorder="1" applyAlignment="1">
      <alignment horizontal="center"/>
    </xf>
    <xf numFmtId="169" fontId="29" fillId="6" borderId="29" xfId="0" applyNumberFormat="1" applyFont="1" applyFill="1" applyBorder="1" applyProtection="1">
      <protection locked="0"/>
    </xf>
    <xf numFmtId="169" fontId="29" fillId="6" borderId="31" xfId="0" applyNumberFormat="1" applyFont="1" applyFill="1" applyBorder="1" applyProtection="1">
      <protection locked="0"/>
    </xf>
    <xf numFmtId="169" fontId="29" fillId="0" borderId="30" xfId="0" applyNumberFormat="1" applyFont="1" applyBorder="1"/>
    <xf numFmtId="169" fontId="29" fillId="0" borderId="29" xfId="0" applyNumberFormat="1" applyFont="1" applyBorder="1"/>
    <xf numFmtId="169" fontId="29" fillId="0" borderId="31" xfId="0" applyNumberFormat="1" applyFont="1" applyBorder="1"/>
    <xf numFmtId="169" fontId="29" fillId="0" borderId="32" xfId="0" applyNumberFormat="1" applyFont="1" applyBorder="1"/>
    <xf numFmtId="169" fontId="29" fillId="0" borderId="31" xfId="0" applyNumberFormat="1" applyFont="1" applyFill="1" applyBorder="1"/>
    <xf numFmtId="169" fontId="29" fillId="0" borderId="32" xfId="0" applyNumberFormat="1" applyFont="1" applyFill="1" applyBorder="1"/>
    <xf numFmtId="0" fontId="27" fillId="0" borderId="29" xfId="0" applyNumberFormat="1" applyFont="1" applyBorder="1"/>
    <xf numFmtId="0" fontId="27" fillId="0" borderId="30" xfId="0" applyNumberFormat="1" applyFont="1" applyBorder="1" applyAlignment="1">
      <alignment horizontal="center"/>
    </xf>
    <xf numFmtId="169" fontId="27" fillId="0" borderId="33" xfId="0" applyNumberFormat="1" applyFont="1" applyBorder="1"/>
    <xf numFmtId="169" fontId="27" fillId="0" borderId="34" xfId="0" applyNumberFormat="1" applyFont="1" applyBorder="1"/>
    <xf numFmtId="169" fontId="27" fillId="0" borderId="35" xfId="0" applyNumberFormat="1" applyFont="1" applyBorder="1"/>
    <xf numFmtId="169" fontId="27" fillId="0" borderId="36" xfId="0" applyNumberFormat="1" applyFont="1" applyBorder="1"/>
    <xf numFmtId="0" fontId="29" fillId="0" borderId="29" xfId="0" applyNumberFormat="1" applyFont="1" applyBorder="1"/>
    <xf numFmtId="0" fontId="28" fillId="0" borderId="29" xfId="0" applyNumberFormat="1" applyFont="1" applyBorder="1"/>
    <xf numFmtId="0" fontId="28" fillId="0" borderId="30" xfId="0" applyNumberFormat="1" applyFont="1" applyBorder="1" applyAlignment="1">
      <alignment horizontal="center"/>
    </xf>
    <xf numFmtId="0" fontId="27" fillId="0" borderId="33" xfId="0" applyNumberFormat="1" applyFont="1" applyBorder="1"/>
    <xf numFmtId="0" fontId="27" fillId="0" borderId="35" xfId="0" applyNumberFormat="1" applyFont="1" applyBorder="1" applyAlignment="1">
      <alignment horizontal="center"/>
    </xf>
    <xf numFmtId="0" fontId="27" fillId="0" borderId="33" xfId="0" applyNumberFormat="1" applyFont="1" applyBorder="1" applyAlignment="1">
      <alignment vertical="center" wrapText="1"/>
    </xf>
    <xf numFmtId="0" fontId="27" fillId="0" borderId="35" xfId="0" applyNumberFormat="1" applyFont="1" applyBorder="1" applyAlignment="1">
      <alignment horizontal="center" vertical="center" wrapText="1"/>
    </xf>
    <xf numFmtId="169" fontId="27" fillId="0" borderId="33" xfId="0" applyNumberFormat="1" applyFont="1" applyBorder="1" applyAlignment="1">
      <alignment vertical="center"/>
    </xf>
    <xf numFmtId="169" fontId="27" fillId="0" borderId="34" xfId="0" applyNumberFormat="1" applyFont="1" applyBorder="1" applyAlignment="1">
      <alignment vertical="center"/>
    </xf>
    <xf numFmtId="169" fontId="27" fillId="0" borderId="35" xfId="0" applyNumberFormat="1" applyFont="1" applyBorder="1" applyAlignment="1">
      <alignment vertical="center"/>
    </xf>
    <xf numFmtId="169" fontId="27" fillId="0" borderId="36" xfId="0" applyNumberFormat="1" applyFont="1" applyBorder="1" applyAlignment="1">
      <alignment vertical="center"/>
    </xf>
    <xf numFmtId="0" fontId="29" fillId="0" borderId="29" xfId="0" applyNumberFormat="1" applyFont="1" applyBorder="1" applyAlignment="1">
      <alignment horizontal="left" vertical="top" wrapText="1" indent="1"/>
    </xf>
    <xf numFmtId="0" fontId="29" fillId="0" borderId="30" xfId="0" applyNumberFormat="1" applyFont="1" applyBorder="1" applyAlignment="1">
      <alignment horizontal="center" vertical="top" wrapText="1"/>
    </xf>
    <xf numFmtId="0" fontId="27" fillId="0" borderId="37" xfId="0" applyNumberFormat="1" applyFont="1" applyBorder="1" applyAlignment="1">
      <alignment vertical="center" wrapText="1"/>
    </xf>
    <xf numFmtId="0" fontId="27" fillId="0" borderId="38" xfId="0" quotePrefix="1" applyNumberFormat="1" applyFont="1" applyBorder="1" applyAlignment="1">
      <alignment horizontal="center" vertical="center" wrapText="1"/>
    </xf>
    <xf numFmtId="169" fontId="27" fillId="0" borderId="37" xfId="0" applyNumberFormat="1" applyFont="1" applyFill="1" applyBorder="1"/>
    <xf numFmtId="169" fontId="27" fillId="0" borderId="23" xfId="0" applyNumberFormat="1" applyFont="1" applyFill="1" applyBorder="1"/>
    <xf numFmtId="169" fontId="27" fillId="0" borderId="38" xfId="0" applyNumberFormat="1" applyFont="1" applyFill="1" applyBorder="1"/>
    <xf numFmtId="169" fontId="27" fillId="0" borderId="39" xfId="0" applyNumberFormat="1" applyFont="1" applyFill="1" applyBorder="1"/>
    <xf numFmtId="169" fontId="27" fillId="0" borderId="29" xfId="0" applyNumberFormat="1" applyFont="1" applyBorder="1" applyAlignment="1">
      <alignment horizontal="center"/>
    </xf>
    <xf numFmtId="169" fontId="27" fillId="0" borderId="31" xfId="0" applyNumberFormat="1" applyFont="1" applyBorder="1" applyAlignment="1">
      <alignment horizontal="center"/>
    </xf>
    <xf numFmtId="169" fontId="27" fillId="0" borderId="30" xfId="0" applyNumberFormat="1" applyFont="1" applyBorder="1" applyAlignment="1">
      <alignment horizontal="center"/>
    </xf>
    <xf numFmtId="169" fontId="27" fillId="0" borderId="40" xfId="0" applyNumberFormat="1" applyFont="1" applyBorder="1" applyAlignment="1">
      <alignment horizontal="center"/>
    </xf>
    <xf numFmtId="169" fontId="27" fillId="0" borderId="32" xfId="0" applyNumberFormat="1" applyFont="1" applyBorder="1" applyAlignment="1">
      <alignment horizontal="center"/>
    </xf>
    <xf numFmtId="0" fontId="29" fillId="0" borderId="29" xfId="0" applyNumberFormat="1" applyFont="1" applyFill="1" applyBorder="1" applyAlignment="1" applyProtection="1">
      <alignment horizontal="left" indent="1"/>
    </xf>
    <xf numFmtId="169" fontId="29" fillId="0" borderId="40" xfId="0" applyNumberFormat="1" applyFont="1" applyBorder="1"/>
    <xf numFmtId="169" fontId="27" fillId="0" borderId="41" xfId="0" applyNumberFormat="1" applyFont="1" applyBorder="1"/>
    <xf numFmtId="169" fontId="27" fillId="0" borderId="42" xfId="0" applyNumberFormat="1" applyFont="1" applyFill="1" applyBorder="1"/>
    <xf numFmtId="49" fontId="27" fillId="0" borderId="43" xfId="0" applyNumberFormat="1" applyFont="1" applyFill="1" applyBorder="1" applyAlignment="1">
      <alignment vertical="center" wrapText="1"/>
    </xf>
    <xf numFmtId="0" fontId="27" fillId="0" borderId="22" xfId="0" applyFont="1" applyFill="1" applyBorder="1" applyAlignment="1">
      <alignment horizontal="left" vertical="center"/>
    </xf>
    <xf numFmtId="0" fontId="29" fillId="0" borderId="26" xfId="0" applyNumberFormat="1" applyFont="1" applyBorder="1" applyAlignment="1">
      <alignment horizontal="center"/>
    </xf>
    <xf numFmtId="169" fontId="29" fillId="6" borderId="32" xfId="0" applyNumberFormat="1" applyFont="1" applyFill="1" applyBorder="1" applyProtection="1">
      <protection locked="0"/>
    </xf>
    <xf numFmtId="0" fontId="29" fillId="0" borderId="29" xfId="0" applyFont="1" applyBorder="1" applyAlignment="1">
      <alignment horizontal="left" indent="1"/>
    </xf>
    <xf numFmtId="0" fontId="27" fillId="0" borderId="29" xfId="0" applyNumberFormat="1" applyFont="1" applyFill="1" applyBorder="1"/>
    <xf numFmtId="169" fontId="27" fillId="0" borderId="33" xfId="0" applyNumberFormat="1" applyFont="1" applyFill="1" applyBorder="1"/>
    <xf numFmtId="169" fontId="27" fillId="0" borderId="34" xfId="0" applyNumberFormat="1" applyFont="1" applyFill="1" applyBorder="1"/>
    <xf numFmtId="169" fontId="27" fillId="0" borderId="36" xfId="0" applyNumberFormat="1" applyFont="1" applyFill="1" applyBorder="1"/>
    <xf numFmtId="169" fontId="27" fillId="0" borderId="41" xfId="0" applyNumberFormat="1" applyFont="1" applyFill="1" applyBorder="1"/>
    <xf numFmtId="169" fontId="27" fillId="0" borderId="35" xfId="0" applyNumberFormat="1" applyFont="1" applyFill="1" applyBorder="1"/>
    <xf numFmtId="0" fontId="29" fillId="0" borderId="29" xfId="0" applyNumberFormat="1" applyFont="1" applyFill="1" applyBorder="1"/>
    <xf numFmtId="169" fontId="29" fillId="0" borderId="29" xfId="0" applyNumberFormat="1" applyFont="1" applyFill="1" applyBorder="1"/>
    <xf numFmtId="169" fontId="29" fillId="0" borderId="40" xfId="0" applyNumberFormat="1" applyFont="1" applyFill="1" applyBorder="1"/>
    <xf numFmtId="169" fontId="29" fillId="0" borderId="30" xfId="0" applyNumberFormat="1" applyFont="1" applyFill="1" applyBorder="1"/>
    <xf numFmtId="0" fontId="27" fillId="0" borderId="29" xfId="0" applyNumberFormat="1" applyFont="1" applyFill="1" applyBorder="1" applyAlignment="1">
      <alignment horizontal="left"/>
    </xf>
    <xf numFmtId="0" fontId="29" fillId="0" borderId="29" xfId="0" applyFont="1" applyFill="1" applyBorder="1" applyAlignment="1">
      <alignment horizontal="left" indent="1"/>
    </xf>
    <xf numFmtId="0" fontId="29" fillId="0" borderId="29" xfId="0" applyNumberFormat="1" applyFont="1" applyFill="1" applyBorder="1" applyAlignment="1">
      <alignment horizontal="left" indent="1"/>
    </xf>
    <xf numFmtId="0" fontId="27" fillId="0" borderId="44" xfId="0" applyNumberFormat="1" applyFont="1" applyFill="1" applyBorder="1"/>
    <xf numFmtId="169" fontId="27" fillId="0" borderId="44" xfId="0" applyNumberFormat="1" applyFont="1" applyFill="1" applyBorder="1"/>
    <xf numFmtId="169" fontId="27" fillId="0" borderId="45" xfId="0" applyNumberFormat="1" applyFont="1" applyFill="1" applyBorder="1"/>
    <xf numFmtId="169" fontId="27" fillId="0" borderId="46" xfId="0" applyNumberFormat="1" applyFont="1" applyFill="1" applyBorder="1"/>
    <xf numFmtId="169" fontId="27" fillId="0" borderId="47" xfId="0" applyNumberFormat="1" applyFont="1" applyFill="1" applyBorder="1"/>
    <xf numFmtId="169" fontId="27" fillId="0" borderId="48" xfId="0" applyNumberFormat="1" applyFont="1" applyFill="1" applyBorder="1"/>
    <xf numFmtId="0" fontId="29" fillId="0" borderId="29" xfId="0" applyNumberFormat="1" applyFont="1" applyFill="1" applyBorder="1" applyAlignment="1"/>
    <xf numFmtId="0" fontId="28" fillId="0" borderId="29" xfId="0" applyNumberFormat="1" applyFont="1" applyFill="1" applyBorder="1"/>
    <xf numFmtId="169" fontId="29" fillId="0" borderId="40" xfId="9" applyNumberFormat="1" applyFont="1" applyFill="1" applyBorder="1"/>
    <xf numFmtId="169" fontId="29" fillId="6" borderId="40" xfId="0" applyNumberFormat="1" applyFont="1" applyFill="1" applyBorder="1" applyProtection="1">
      <protection locked="0"/>
    </xf>
    <xf numFmtId="169" fontId="29" fillId="6" borderId="30" xfId="0" applyNumberFormat="1" applyFont="1" applyFill="1" applyBorder="1" applyProtection="1">
      <protection locked="0"/>
    </xf>
    <xf numFmtId="0" fontId="27" fillId="0" borderId="49" xfId="0" applyNumberFormat="1" applyFont="1" applyFill="1" applyBorder="1" applyAlignment="1">
      <alignment vertical="center" wrapText="1"/>
    </xf>
    <xf numFmtId="169" fontId="27" fillId="0" borderId="49" xfId="0" applyNumberFormat="1" applyFont="1" applyFill="1" applyBorder="1" applyAlignment="1">
      <alignment vertical="center"/>
    </xf>
    <xf numFmtId="169" fontId="27" fillId="0" borderId="50" xfId="0" applyNumberFormat="1" applyFont="1" applyFill="1" applyBorder="1" applyAlignment="1">
      <alignment vertical="center"/>
    </xf>
    <xf numFmtId="169" fontId="27" fillId="0" borderId="51" xfId="0" applyNumberFormat="1" applyFont="1" applyFill="1" applyBorder="1" applyAlignment="1">
      <alignment vertical="center"/>
    </xf>
    <xf numFmtId="169" fontId="27" fillId="0" borderId="52" xfId="0" applyNumberFormat="1" applyFont="1" applyFill="1" applyBorder="1" applyAlignment="1">
      <alignment vertical="center"/>
    </xf>
    <xf numFmtId="169" fontId="27" fillId="0" borderId="53" xfId="0" applyNumberFormat="1" applyFont="1" applyFill="1" applyBorder="1" applyAlignment="1">
      <alignment vertical="center"/>
    </xf>
    <xf numFmtId="169" fontId="29" fillId="6" borderId="33" xfId="0" applyNumberFormat="1" applyFont="1" applyFill="1" applyBorder="1" applyProtection="1">
      <protection locked="0"/>
    </xf>
    <xf numFmtId="169" fontId="29" fillId="0" borderId="34" xfId="0" applyNumberFormat="1" applyFont="1" applyFill="1" applyBorder="1"/>
    <xf numFmtId="169" fontId="29" fillId="0" borderId="36" xfId="0" applyNumberFormat="1" applyFont="1" applyFill="1" applyBorder="1"/>
    <xf numFmtId="169" fontId="29" fillId="0" borderId="41" xfId="0" applyNumberFormat="1" applyFont="1" applyFill="1" applyBorder="1"/>
    <xf numFmtId="169" fontId="29" fillId="0" borderId="35" xfId="0" applyNumberFormat="1" applyFont="1" applyFill="1" applyBorder="1"/>
    <xf numFmtId="0" fontId="29" fillId="0" borderId="54" xfId="0" applyNumberFormat="1" applyFont="1" applyFill="1" applyBorder="1"/>
    <xf numFmtId="169" fontId="29" fillId="0" borderId="22" xfId="0" applyNumberFormat="1" applyFont="1" applyFill="1" applyBorder="1"/>
    <xf numFmtId="169" fontId="29" fillId="0" borderId="25" xfId="0" applyNumberFormat="1" applyFont="1" applyFill="1" applyBorder="1"/>
    <xf numFmtId="169" fontId="29" fillId="0" borderId="24" xfId="0" applyNumberFormat="1" applyFont="1" applyFill="1" applyBorder="1"/>
    <xf numFmtId="169" fontId="29" fillId="0" borderId="20" xfId="0" applyNumberFormat="1" applyFont="1" applyFill="1" applyBorder="1"/>
    <xf numFmtId="169" fontId="29" fillId="0" borderId="21" xfId="0" applyNumberFormat="1" applyFont="1" applyFill="1" applyBorder="1"/>
    <xf numFmtId="0" fontId="27" fillId="0" borderId="14" xfId="0" applyFont="1" applyFill="1" applyBorder="1" applyAlignment="1">
      <alignment horizontal="center" vertical="center" wrapText="1"/>
    </xf>
    <xf numFmtId="0" fontId="28" fillId="0" borderId="29" xfId="0" applyFont="1" applyBorder="1"/>
    <xf numFmtId="0" fontId="29" fillId="0" borderId="30" xfId="0" quotePrefix="1" applyNumberFormat="1" applyFont="1" applyBorder="1" applyAlignment="1">
      <alignment horizontal="center"/>
    </xf>
    <xf numFmtId="169" fontId="29" fillId="0" borderId="0" xfId="0" applyNumberFormat="1" applyFont="1" applyBorder="1"/>
    <xf numFmtId="0" fontId="29" fillId="0" borderId="29" xfId="0" applyNumberFormat="1" applyFont="1" applyBorder="1" applyAlignment="1" applyProtection="1">
      <alignment horizontal="left" indent="1"/>
    </xf>
    <xf numFmtId="0" fontId="27" fillId="0" borderId="29" xfId="0" applyFont="1" applyBorder="1" applyAlignment="1">
      <alignment horizontal="left"/>
    </xf>
    <xf numFmtId="0" fontId="29" fillId="0" borderId="35" xfId="0" quotePrefix="1" applyNumberFormat="1" applyFont="1" applyBorder="1" applyAlignment="1">
      <alignment horizontal="center" vertical="center" wrapText="1"/>
    </xf>
    <xf numFmtId="169" fontId="27" fillId="0" borderId="55" xfId="0" applyNumberFormat="1" applyFont="1" applyFill="1" applyBorder="1"/>
    <xf numFmtId="0" fontId="27" fillId="0" borderId="29" xfId="0" applyNumberFormat="1" applyFont="1" applyBorder="1" applyAlignment="1">
      <alignment vertical="center" wrapText="1"/>
    </xf>
    <xf numFmtId="0" fontId="29" fillId="0" borderId="30" xfId="0" quotePrefix="1" applyNumberFormat="1" applyFont="1" applyBorder="1" applyAlignment="1">
      <alignment horizontal="center" vertical="center" wrapText="1"/>
    </xf>
    <xf numFmtId="169" fontId="27" fillId="0" borderId="29" xfId="0" applyNumberFormat="1" applyFont="1" applyFill="1" applyBorder="1"/>
    <xf numFmtId="169" fontId="27" fillId="0" borderId="31" xfId="0" applyNumberFormat="1" applyFont="1" applyFill="1" applyBorder="1"/>
    <xf numFmtId="169" fontId="27" fillId="0" borderId="0" xfId="0" applyNumberFormat="1" applyFont="1" applyFill="1" applyBorder="1"/>
    <xf numFmtId="169" fontId="27" fillId="0" borderId="32" xfId="0" applyNumberFormat="1" applyFont="1" applyFill="1" applyBorder="1"/>
    <xf numFmtId="0" fontId="29" fillId="0" borderId="38" xfId="0" quotePrefix="1" applyNumberFormat="1" applyFont="1" applyBorder="1" applyAlignment="1">
      <alignment horizontal="center" vertical="center" wrapText="1"/>
    </xf>
    <xf numFmtId="169" fontId="27" fillId="0" borderId="56" xfId="0" applyNumberFormat="1" applyFont="1" applyFill="1" applyBorder="1"/>
    <xf numFmtId="0" fontId="25" fillId="3" borderId="1" xfId="0" applyFont="1" applyFill="1" applyBorder="1" applyAlignment="1">
      <alignment horizontal="center" vertical="center"/>
    </xf>
    <xf numFmtId="0" fontId="23" fillId="0" borderId="1" xfId="0" applyFont="1" applyBorder="1" applyAlignment="1">
      <alignment vertical="top" wrapText="1"/>
    </xf>
    <xf numFmtId="0" fontId="20" fillId="3" borderId="57" xfId="0" applyFont="1" applyFill="1" applyBorder="1" applyAlignment="1">
      <alignment horizontal="left" vertical="top" wrapText="1"/>
    </xf>
    <xf numFmtId="43" fontId="17" fillId="3" borderId="1" xfId="9" applyFont="1" applyFill="1" applyBorder="1" applyAlignment="1">
      <alignment vertical="top"/>
    </xf>
    <xf numFmtId="0" fontId="20" fillId="0" borderId="1" xfId="0" applyFont="1" applyFill="1" applyBorder="1" applyAlignment="1">
      <alignment horizontal="left" vertical="top" wrapText="1"/>
    </xf>
    <xf numFmtId="0" fontId="2" fillId="5" borderId="0" xfId="1" applyFont="1" applyFill="1" applyAlignment="1">
      <alignment horizontal="left" vertical="top"/>
    </xf>
    <xf numFmtId="1" fontId="12" fillId="3" borderId="1" xfId="1" applyNumberFormat="1" applyFont="1" applyFill="1" applyBorder="1" applyAlignment="1">
      <alignment horizontal="left" vertical="top" wrapText="1"/>
    </xf>
    <xf numFmtId="0" fontId="24" fillId="0" borderId="0" xfId="0" applyFont="1" applyFill="1" applyBorder="1" applyAlignment="1">
      <alignment vertical="top" wrapText="1"/>
    </xf>
    <xf numFmtId="0" fontId="23" fillId="3" borderId="1" xfId="0" applyFont="1" applyFill="1" applyBorder="1" applyAlignment="1">
      <alignment horizontal="center" vertical="center" wrapText="1"/>
    </xf>
    <xf numFmtId="0" fontId="24" fillId="0" borderId="1" xfId="0" applyFont="1" applyBorder="1" applyAlignment="1">
      <alignment vertical="top"/>
    </xf>
    <xf numFmtId="0" fontId="32" fillId="3" borderId="1" xfId="1" applyFont="1" applyFill="1" applyBorder="1" applyAlignment="1">
      <alignment horizontal="left" vertical="top" wrapText="1"/>
    </xf>
    <xf numFmtId="0" fontId="9" fillId="3" borderId="1" xfId="1" applyFont="1" applyFill="1" applyBorder="1" applyAlignment="1">
      <alignment horizontal="left" vertical="top" wrapText="1"/>
    </xf>
    <xf numFmtId="164" fontId="32" fillId="3" borderId="1" xfId="2" applyFont="1" applyFill="1" applyBorder="1" applyAlignment="1">
      <alignment horizontal="left" vertical="top" wrapText="1"/>
    </xf>
    <xf numFmtId="0" fontId="32" fillId="0" borderId="1" xfId="1" applyFont="1" applyFill="1" applyBorder="1" applyAlignment="1">
      <alignment horizontal="left" vertical="top" wrapText="1"/>
    </xf>
    <xf numFmtId="164" fontId="32" fillId="0" borderId="1" xfId="2" applyFont="1" applyFill="1" applyBorder="1" applyAlignment="1">
      <alignment horizontal="left" vertical="top" wrapText="1"/>
    </xf>
    <xf numFmtId="0" fontId="32" fillId="3" borderId="1" xfId="0" applyFont="1" applyFill="1" applyBorder="1" applyAlignment="1">
      <alignment horizontal="left" vertical="top" wrapText="1"/>
    </xf>
    <xf numFmtId="0" fontId="32" fillId="3" borderId="1" xfId="0" quotePrefix="1" applyFont="1" applyFill="1" applyBorder="1" applyAlignment="1">
      <alignment horizontal="left" vertical="top" wrapText="1"/>
    </xf>
    <xf numFmtId="0" fontId="32" fillId="3" borderId="1" xfId="0" applyFont="1" applyFill="1" applyBorder="1" applyAlignment="1">
      <alignment horizontal="left" vertical="top"/>
    </xf>
    <xf numFmtId="165" fontId="32" fillId="3" borderId="1" xfId="0" applyNumberFormat="1" applyFont="1" applyFill="1" applyBorder="1" applyAlignment="1">
      <alignment horizontal="left" vertical="top" wrapText="1"/>
    </xf>
    <xf numFmtId="43" fontId="32" fillId="3" borderId="1" xfId="1" applyNumberFormat="1" applyFont="1" applyFill="1" applyBorder="1" applyAlignment="1">
      <alignment horizontal="left" vertical="top" wrapText="1"/>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top"/>
    </xf>
    <xf numFmtId="4" fontId="31" fillId="3" borderId="1" xfId="0" applyNumberFormat="1" applyFont="1" applyFill="1" applyBorder="1" applyAlignment="1">
      <alignment horizontal="left" vertical="top"/>
    </xf>
    <xf numFmtId="0" fontId="34" fillId="3" borderId="1" xfId="0" applyFont="1" applyFill="1" applyBorder="1" applyAlignment="1">
      <alignment horizontal="left" vertical="top" wrapText="1"/>
    </xf>
    <xf numFmtId="3" fontId="31" fillId="3" borderId="1" xfId="0" applyNumberFormat="1" applyFont="1" applyFill="1" applyBorder="1" applyAlignment="1">
      <alignment horizontal="left" vertical="top"/>
    </xf>
    <xf numFmtId="0" fontId="31" fillId="3" borderId="1" xfId="0" applyFont="1" applyFill="1" applyBorder="1" applyAlignment="1">
      <alignment vertical="top" wrapText="1"/>
    </xf>
    <xf numFmtId="0" fontId="32" fillId="3" borderId="1" xfId="1" applyFont="1" applyFill="1" applyBorder="1" applyAlignment="1">
      <alignment vertical="top" wrapText="1"/>
    </xf>
    <xf numFmtId="0" fontId="32" fillId="3" borderId="1" xfId="1" applyFont="1" applyFill="1" applyBorder="1" applyAlignment="1">
      <alignment horizontal="left" vertical="top"/>
    </xf>
    <xf numFmtId="164" fontId="32" fillId="3" borderId="1" xfId="2" applyFont="1" applyFill="1" applyBorder="1" applyAlignment="1">
      <alignment horizontal="left" vertical="top"/>
    </xf>
    <xf numFmtId="0" fontId="32" fillId="0" borderId="1" xfId="1" applyFont="1" applyFill="1" applyBorder="1" applyAlignment="1">
      <alignment horizontal="left" vertical="top"/>
    </xf>
    <xf numFmtId="168" fontId="32" fillId="0" borderId="1" xfId="1" applyNumberFormat="1" applyFont="1" applyFill="1" applyBorder="1" applyAlignment="1">
      <alignment horizontal="left" vertical="top" wrapText="1"/>
    </xf>
    <xf numFmtId="43" fontId="32" fillId="0" borderId="1" xfId="1" applyNumberFormat="1" applyFont="1" applyFill="1" applyBorder="1" applyAlignment="1">
      <alignment horizontal="left" vertical="top" wrapText="1"/>
    </xf>
    <xf numFmtId="164" fontId="32" fillId="0" borderId="1" xfId="2" applyFont="1" applyFill="1" applyBorder="1" applyAlignment="1">
      <alignment horizontal="left" vertical="top"/>
    </xf>
    <xf numFmtId="165" fontId="32" fillId="0" borderId="1" xfId="1" applyNumberFormat="1" applyFont="1" applyFill="1" applyBorder="1" applyAlignment="1">
      <alignment horizontal="left" vertical="top"/>
    </xf>
    <xf numFmtId="165" fontId="32" fillId="0" borderId="1" xfId="1" applyNumberFormat="1" applyFont="1" applyFill="1" applyBorder="1" applyAlignment="1">
      <alignment horizontal="left" vertical="top" wrapText="1"/>
    </xf>
    <xf numFmtId="3" fontId="32" fillId="0" borderId="1" xfId="2" applyNumberFormat="1" applyFont="1" applyFill="1" applyBorder="1" applyAlignment="1">
      <alignment horizontal="left" vertical="top"/>
    </xf>
    <xf numFmtId="0" fontId="12" fillId="3" borderId="1" xfId="1" applyFont="1" applyFill="1" applyBorder="1" applyAlignment="1">
      <alignment vertical="top" wrapText="1"/>
    </xf>
    <xf numFmtId="164" fontId="12" fillId="3" borderId="1" xfId="2" applyFont="1" applyFill="1" applyBorder="1" applyAlignment="1">
      <alignment vertical="top"/>
    </xf>
    <xf numFmtId="9" fontId="12" fillId="3" borderId="1" xfId="1" applyNumberFormat="1" applyFont="1" applyFill="1" applyBorder="1" applyAlignment="1">
      <alignment horizontal="center" vertical="top" wrapText="1"/>
    </xf>
    <xf numFmtId="9" fontId="12" fillId="3" borderId="1" xfId="1" applyNumberFormat="1" applyFont="1" applyFill="1" applyBorder="1" applyAlignment="1">
      <alignment vertical="top" wrapText="1"/>
    </xf>
    <xf numFmtId="0" fontId="32" fillId="3" borderId="0" xfId="1" applyFont="1" applyFill="1" applyBorder="1"/>
    <xf numFmtId="0" fontId="13" fillId="3" borderId="0" xfId="1" applyFont="1" applyFill="1" applyBorder="1" applyAlignment="1">
      <alignment vertical="center" wrapText="1"/>
    </xf>
    <xf numFmtId="0" fontId="2" fillId="3" borderId="0" xfId="1" applyFont="1" applyFill="1" applyBorder="1"/>
    <xf numFmtId="0" fontId="33" fillId="3" borderId="5" xfId="0" applyFont="1" applyFill="1" applyBorder="1" applyAlignment="1">
      <alignment vertical="top" wrapText="1"/>
    </xf>
    <xf numFmtId="0" fontId="32" fillId="3" borderId="4" xfId="1" applyFont="1" applyFill="1" applyBorder="1" applyAlignment="1">
      <alignment horizontal="left" vertical="top" wrapText="1"/>
    </xf>
    <xf numFmtId="0" fontId="32" fillId="0" borderId="4" xfId="1" applyFont="1" applyFill="1" applyBorder="1" applyAlignment="1">
      <alignment horizontal="left" vertical="top" wrapText="1"/>
    </xf>
    <xf numFmtId="0" fontId="32" fillId="3" borderId="4" xfId="1" applyFont="1" applyFill="1" applyBorder="1" applyAlignment="1">
      <alignment vertical="top" wrapText="1"/>
    </xf>
    <xf numFmtId="0" fontId="9" fillId="0" borderId="4" xfId="1" applyFont="1" applyFill="1" applyBorder="1" applyAlignment="1">
      <alignment horizontal="left" vertical="top" wrapText="1"/>
    </xf>
    <xf numFmtId="0" fontId="32" fillId="0" borderId="0" xfId="1" applyFont="1" applyBorder="1" applyAlignment="1"/>
    <xf numFmtId="0" fontId="2" fillId="0" borderId="0" xfId="1" applyFont="1" applyBorder="1" applyAlignment="1"/>
    <xf numFmtId="0" fontId="32" fillId="3" borderId="0" xfId="1" applyFont="1" applyFill="1" applyBorder="1" applyAlignment="1">
      <alignment horizontal="left" vertical="top"/>
    </xf>
    <xf numFmtId="0" fontId="2" fillId="3" borderId="0" xfId="1" applyFont="1" applyFill="1" applyBorder="1" applyAlignment="1">
      <alignment horizontal="left" vertical="top"/>
    </xf>
    <xf numFmtId="0" fontId="32" fillId="0" borderId="0" xfId="1" applyFont="1" applyBorder="1"/>
    <xf numFmtId="0" fontId="2" fillId="0" borderId="0" xfId="1" applyFont="1" applyBorder="1"/>
    <xf numFmtId="0" fontId="33" fillId="3" borderId="0" xfId="0" applyFont="1" applyFill="1" applyBorder="1" applyAlignment="1">
      <alignment vertical="top" wrapText="1"/>
    </xf>
    <xf numFmtId="0" fontId="32" fillId="2" borderId="0" xfId="1" applyFont="1" applyFill="1" applyBorder="1"/>
    <xf numFmtId="0" fontId="2" fillId="2" borderId="0" xfId="1" applyFont="1" applyFill="1" applyBorder="1" applyAlignment="1"/>
    <xf numFmtId="0" fontId="14" fillId="0" borderId="0" xfId="1" applyFont="1" applyBorder="1" applyAlignment="1"/>
    <xf numFmtId="0" fontId="14" fillId="3" borderId="0" xfId="1" applyFont="1" applyFill="1" applyBorder="1" applyAlignment="1">
      <alignment horizontal="left" vertical="top"/>
    </xf>
    <xf numFmtId="0" fontId="31" fillId="0" borderId="1" xfId="0" applyFont="1" applyBorder="1" applyAlignment="1">
      <alignment vertical="top" wrapText="1"/>
    </xf>
    <xf numFmtId="0" fontId="23" fillId="0" borderId="1" xfId="0" applyFont="1" applyBorder="1" applyAlignment="1">
      <alignment vertical="top"/>
    </xf>
    <xf numFmtId="0" fontId="18" fillId="7" borderId="1" xfId="0" applyFont="1" applyFill="1" applyBorder="1" applyAlignment="1">
      <alignment horizontal="left" vertical="top" wrapText="1"/>
    </xf>
    <xf numFmtId="0" fontId="19" fillId="7" borderId="1" xfId="0" applyFont="1" applyFill="1" applyBorder="1" applyAlignment="1">
      <alignment horizontal="left" vertical="top" wrapText="1"/>
    </xf>
    <xf numFmtId="0" fontId="19" fillId="7" borderId="1" xfId="0" applyFont="1" applyFill="1" applyBorder="1" applyAlignment="1">
      <alignment horizontal="left" vertical="top"/>
    </xf>
    <xf numFmtId="0" fontId="20" fillId="7" borderId="1" xfId="0" applyFont="1" applyFill="1" applyBorder="1" applyAlignment="1">
      <alignment horizontal="left" vertical="top" wrapText="1"/>
    </xf>
    <xf numFmtId="4" fontId="20" fillId="7" borderId="1" xfId="0" applyNumberFormat="1" applyFont="1" applyFill="1" applyBorder="1" applyAlignment="1">
      <alignment horizontal="left" vertical="top"/>
    </xf>
    <xf numFmtId="0" fontId="20" fillId="7" borderId="1" xfId="0" applyFont="1" applyFill="1" applyBorder="1" applyAlignment="1">
      <alignment vertical="top" wrapText="1"/>
    </xf>
    <xf numFmtId="0" fontId="0" fillId="7" borderId="0" xfId="0" applyFill="1"/>
    <xf numFmtId="0" fontId="20" fillId="7" borderId="57" xfId="0" applyFont="1" applyFill="1" applyBorder="1" applyAlignment="1">
      <alignment horizontal="left" vertical="top" wrapText="1"/>
    </xf>
    <xf numFmtId="164" fontId="12" fillId="7" borderId="1" xfId="2" applyFont="1" applyFill="1" applyBorder="1" applyAlignment="1">
      <alignment horizontal="left" vertical="top" wrapText="1"/>
    </xf>
    <xf numFmtId="0" fontId="14" fillId="7" borderId="0" xfId="1" applyFont="1" applyFill="1" applyAlignment="1">
      <alignment horizontal="left"/>
    </xf>
    <xf numFmtId="0" fontId="2" fillId="7" borderId="0" xfId="1" applyFont="1" applyFill="1" applyAlignment="1">
      <alignment horizontal="left" vertical="top"/>
    </xf>
    <xf numFmtId="0" fontId="2" fillId="7" borderId="1" xfId="1" applyFont="1" applyFill="1" applyBorder="1" applyAlignment="1">
      <alignment vertical="top"/>
    </xf>
    <xf numFmtId="0" fontId="6" fillId="7" borderId="1" xfId="1" applyFont="1" applyFill="1" applyBorder="1" applyAlignment="1">
      <alignment vertical="top" wrapText="1"/>
    </xf>
    <xf numFmtId="0" fontId="2" fillId="7" borderId="0" xfId="1" applyFont="1" applyFill="1" applyAlignment="1">
      <alignment horizontal="left"/>
    </xf>
    <xf numFmtId="0" fontId="21" fillId="7" borderId="1" xfId="1" applyFont="1" applyFill="1" applyBorder="1" applyAlignment="1">
      <alignment vertical="top" wrapText="1"/>
    </xf>
    <xf numFmtId="43" fontId="16" fillId="7" borderId="1" xfId="1" applyNumberFormat="1" applyFont="1" applyFill="1" applyBorder="1" applyAlignment="1">
      <alignment horizontal="left" vertical="top"/>
    </xf>
    <xf numFmtId="0" fontId="12" fillId="7" borderId="1" xfId="1" applyFont="1" applyFill="1" applyBorder="1" applyAlignment="1">
      <alignment vertical="top"/>
    </xf>
    <xf numFmtId="164" fontId="12" fillId="3" borderId="1" xfId="2" applyFont="1" applyFill="1" applyBorder="1" applyAlignment="1">
      <alignment horizontal="left" vertical="top" wrapText="1"/>
    </xf>
    <xf numFmtId="0" fontId="12" fillId="7" borderId="1" xfId="1" applyFont="1" applyFill="1" applyBorder="1" applyAlignment="1">
      <alignment horizontal="left" vertical="top" wrapText="1"/>
    </xf>
    <xf numFmtId="0" fontId="2" fillId="7" borderId="0" xfId="1" applyFont="1" applyFill="1" applyAlignment="1">
      <alignment horizontal="left" vertical="top" wrapText="1"/>
    </xf>
    <xf numFmtId="0" fontId="32" fillId="7" borderId="1" xfId="1" applyFont="1" applyFill="1" applyBorder="1" applyAlignment="1">
      <alignment horizontal="left" vertical="top" wrapText="1"/>
    </xf>
    <xf numFmtId="164" fontId="32" fillId="7" borderId="1" xfId="2" applyFont="1" applyFill="1" applyBorder="1" applyAlignment="1">
      <alignment horizontal="left" vertical="top" wrapText="1"/>
    </xf>
    <xf numFmtId="165" fontId="32" fillId="7" borderId="1" xfId="0" applyNumberFormat="1" applyFont="1" applyFill="1" applyBorder="1" applyAlignment="1">
      <alignment horizontal="left" vertical="top" wrapText="1"/>
    </xf>
    <xf numFmtId="0" fontId="31" fillId="7" borderId="1" xfId="0" applyFont="1" applyFill="1" applyBorder="1" applyAlignment="1">
      <alignment horizontal="left" vertical="top" wrapText="1"/>
    </xf>
    <xf numFmtId="9" fontId="12" fillId="7" borderId="1" xfId="1" applyNumberFormat="1" applyFont="1" applyFill="1" applyBorder="1" applyAlignment="1">
      <alignment horizontal="center" vertical="top" wrapText="1"/>
    </xf>
    <xf numFmtId="9" fontId="12" fillId="7" borderId="1" xfId="1" applyNumberFormat="1" applyFont="1" applyFill="1" applyBorder="1" applyAlignment="1">
      <alignment vertical="top" wrapText="1"/>
    </xf>
    <xf numFmtId="0" fontId="33" fillId="7" borderId="5" xfId="0" applyFont="1" applyFill="1" applyBorder="1" applyAlignment="1">
      <alignment horizontal="center" vertical="center" wrapText="1"/>
    </xf>
    <xf numFmtId="0" fontId="32" fillId="7" borderId="1" xfId="1" applyFont="1" applyFill="1" applyBorder="1" applyAlignment="1">
      <alignment vertical="top" wrapText="1"/>
    </xf>
    <xf numFmtId="0" fontId="32" fillId="7" borderId="1" xfId="1" applyFont="1" applyFill="1" applyBorder="1" applyAlignment="1">
      <alignment horizontal="left" vertical="top"/>
    </xf>
    <xf numFmtId="164" fontId="32" fillId="7" borderId="1" xfId="2" applyFont="1" applyFill="1" applyBorder="1" applyAlignment="1">
      <alignment horizontal="left" vertical="top"/>
    </xf>
    <xf numFmtId="165" fontId="32" fillId="7" borderId="1" xfId="1" applyNumberFormat="1" applyFont="1" applyFill="1" applyBorder="1" applyAlignment="1">
      <alignment horizontal="left" vertical="top"/>
    </xf>
    <xf numFmtId="165" fontId="32" fillId="7" borderId="1" xfId="1" applyNumberFormat="1" applyFont="1" applyFill="1" applyBorder="1" applyAlignment="1">
      <alignment horizontal="left" vertical="top" wrapText="1"/>
    </xf>
    <xf numFmtId="0" fontId="16" fillId="7" borderId="1" xfId="1" applyFont="1" applyFill="1" applyBorder="1" applyAlignment="1">
      <alignment vertical="top"/>
    </xf>
    <xf numFmtId="0" fontId="2" fillId="7" borderId="0" xfId="1" applyFont="1" applyFill="1"/>
    <xf numFmtId="164" fontId="6" fillId="7" borderId="1" xfId="2" applyFont="1" applyFill="1" applyBorder="1" applyAlignment="1">
      <alignment vertical="top"/>
    </xf>
    <xf numFmtId="0" fontId="14" fillId="7" borderId="1" xfId="1" applyFont="1" applyFill="1" applyBorder="1" applyAlignment="1">
      <alignment horizontal="center"/>
    </xf>
    <xf numFmtId="0" fontId="16" fillId="7" borderId="1" xfId="1" applyFont="1" applyFill="1" applyBorder="1" applyAlignment="1">
      <alignment horizontal="left" vertical="top" wrapText="1"/>
    </xf>
    <xf numFmtId="168" fontId="16" fillId="7" borderId="1" xfId="1" applyNumberFormat="1" applyFont="1" applyFill="1" applyBorder="1" applyAlignment="1">
      <alignment horizontal="left" vertical="top" wrapText="1"/>
    </xf>
    <xf numFmtId="0" fontId="16" fillId="7" borderId="1" xfId="1" applyFont="1" applyFill="1" applyBorder="1" applyAlignment="1">
      <alignment horizontal="left" vertical="top"/>
    </xf>
    <xf numFmtId="164" fontId="16" fillId="7" borderId="1" xfId="2" applyFont="1" applyFill="1" applyBorder="1" applyAlignment="1">
      <alignment horizontal="left" vertical="top"/>
    </xf>
    <xf numFmtId="164" fontId="16" fillId="7" borderId="1" xfId="2" applyFont="1" applyFill="1" applyBorder="1" applyAlignment="1">
      <alignment horizontal="left" vertical="top" wrapText="1"/>
    </xf>
    <xf numFmtId="0" fontId="14" fillId="7" borderId="0" xfId="1" applyFont="1" applyFill="1"/>
    <xf numFmtId="0" fontId="12" fillId="3" borderId="6" xfId="1" applyFont="1" applyFill="1" applyBorder="1" applyAlignment="1">
      <alignment horizontal="left" vertical="top" wrapText="1"/>
    </xf>
    <xf numFmtId="0" fontId="12" fillId="3" borderId="6" xfId="0" applyFont="1" applyFill="1" applyBorder="1" applyAlignment="1">
      <alignment horizontal="left" vertical="top" wrapText="1"/>
    </xf>
    <xf numFmtId="0" fontId="35" fillId="0" borderId="1" xfId="1" applyFont="1" applyBorder="1" applyAlignment="1">
      <alignment vertical="top"/>
    </xf>
    <xf numFmtId="0" fontId="13" fillId="3" borderId="6" xfId="1" applyFont="1" applyFill="1" applyBorder="1" applyAlignment="1">
      <alignment horizontal="left" vertical="top" wrapText="1"/>
    </xf>
    <xf numFmtId="0" fontId="18" fillId="3" borderId="6" xfId="0" applyFont="1" applyFill="1" applyBorder="1" applyAlignment="1">
      <alignment horizontal="left" vertical="top" wrapText="1"/>
    </xf>
    <xf numFmtId="0" fontId="19" fillId="3" borderId="6" xfId="0" applyFont="1" applyFill="1" applyBorder="1" applyAlignment="1">
      <alignment horizontal="left" vertical="top" wrapText="1"/>
    </xf>
    <xf numFmtId="0" fontId="20" fillId="3" borderId="6" xfId="0" applyFont="1" applyFill="1" applyBorder="1" applyAlignment="1">
      <alignment horizontal="left" vertical="top" wrapText="1"/>
    </xf>
    <xf numFmtId="164" fontId="16" fillId="2" borderId="1" xfId="2" applyFont="1" applyFill="1" applyBorder="1" applyAlignment="1">
      <alignment horizontal="left" vertical="top"/>
    </xf>
    <xf numFmtId="0" fontId="12" fillId="2" borderId="1" xfId="1" applyFont="1" applyFill="1" applyBorder="1" applyAlignment="1">
      <alignment horizontal="left" vertical="top" wrapText="1"/>
    </xf>
    <xf numFmtId="0" fontId="13" fillId="7" borderId="1" xfId="1" applyFont="1" applyFill="1" applyBorder="1" applyAlignment="1">
      <alignment horizontal="left" vertical="top" wrapText="1"/>
    </xf>
    <xf numFmtId="0" fontId="8" fillId="7" borderId="0" xfId="1" applyFont="1" applyFill="1" applyAlignment="1">
      <alignment horizontal="left" vertical="top" wrapText="1"/>
    </xf>
    <xf numFmtId="0" fontId="9" fillId="7" borderId="1" xfId="1" applyFont="1" applyFill="1" applyBorder="1" applyAlignment="1">
      <alignment horizontal="left" vertical="top" wrapText="1"/>
    </xf>
    <xf numFmtId="4" fontId="31" fillId="7" borderId="1" xfId="0" applyNumberFormat="1" applyFont="1" applyFill="1" applyBorder="1" applyAlignment="1">
      <alignment horizontal="left" vertical="top"/>
    </xf>
    <xf numFmtId="3" fontId="31" fillId="7" borderId="1" xfId="0" applyNumberFormat="1" applyFont="1" applyFill="1" applyBorder="1" applyAlignment="1">
      <alignment horizontal="left" vertical="top"/>
    </xf>
    <xf numFmtId="164" fontId="12" fillId="7" borderId="1" xfId="2" applyFont="1" applyFill="1" applyBorder="1" applyAlignment="1">
      <alignment vertical="top"/>
    </xf>
    <xf numFmtId="164" fontId="12" fillId="7" borderId="1" xfId="2" applyFont="1" applyFill="1" applyBorder="1" applyAlignment="1">
      <alignment vertical="top" wrapText="1"/>
    </xf>
    <xf numFmtId="0" fontId="20" fillId="7" borderId="1" xfId="0" applyFont="1" applyFill="1" applyBorder="1" applyAlignment="1">
      <alignment horizontal="left" vertical="top"/>
    </xf>
    <xf numFmtId="6" fontId="20" fillId="7" borderId="1" xfId="0" applyNumberFormat="1" applyFont="1" applyFill="1" applyBorder="1" applyAlignment="1">
      <alignment horizontal="left" vertical="top" wrapText="1"/>
    </xf>
    <xf numFmtId="6" fontId="20" fillId="7" borderId="1" xfId="0" applyNumberFormat="1" applyFont="1" applyFill="1" applyBorder="1" applyAlignment="1">
      <alignment horizontal="left" vertical="top"/>
    </xf>
    <xf numFmtId="3" fontId="20" fillId="7" borderId="1" xfId="0" applyNumberFormat="1" applyFont="1" applyFill="1" applyBorder="1" applyAlignment="1">
      <alignment horizontal="left" vertical="top"/>
    </xf>
    <xf numFmtId="4" fontId="20" fillId="7" borderId="1" xfId="0" applyNumberFormat="1" applyFont="1" applyFill="1" applyBorder="1" applyAlignment="1">
      <alignment horizontal="left" vertical="top" wrapText="1"/>
    </xf>
    <xf numFmtId="167" fontId="17" fillId="7" borderId="1" xfId="9" applyNumberFormat="1" applyFont="1" applyFill="1" applyBorder="1" applyAlignment="1">
      <alignment vertical="top" wrapText="1"/>
    </xf>
    <xf numFmtId="43" fontId="17" fillId="7" borderId="1" xfId="9" applyFont="1" applyFill="1" applyBorder="1" applyAlignment="1">
      <alignment vertical="top"/>
    </xf>
    <xf numFmtId="3" fontId="20" fillId="7" borderId="1" xfId="0" applyNumberFormat="1" applyFont="1" applyFill="1" applyBorder="1" applyAlignment="1">
      <alignment horizontal="left" vertical="top" wrapText="1"/>
    </xf>
    <xf numFmtId="3" fontId="20" fillId="7" borderId="57" xfId="0" applyNumberFormat="1" applyFont="1" applyFill="1" applyBorder="1" applyAlignment="1">
      <alignment horizontal="left" vertical="top"/>
    </xf>
    <xf numFmtId="164" fontId="12" fillId="2" borderId="1" xfId="2" applyFont="1" applyFill="1" applyBorder="1" applyAlignment="1">
      <alignment horizontal="left" vertical="top" wrapText="1"/>
    </xf>
    <xf numFmtId="43" fontId="12" fillId="2" borderId="1" xfId="1" applyNumberFormat="1" applyFont="1" applyFill="1" applyBorder="1" applyAlignment="1">
      <alignment horizontal="left" vertical="top" wrapText="1"/>
    </xf>
    <xf numFmtId="43" fontId="16" fillId="7" borderId="1" xfId="1" applyNumberFormat="1" applyFont="1" applyFill="1" applyBorder="1" applyAlignment="1">
      <alignment horizontal="left" vertical="top" wrapText="1"/>
    </xf>
    <xf numFmtId="164" fontId="36" fillId="8" borderId="1" xfId="2" applyFont="1" applyFill="1" applyBorder="1" applyAlignment="1">
      <alignment horizontal="left" vertical="top" wrapText="1"/>
    </xf>
    <xf numFmtId="0" fontId="13" fillId="3" borderId="1" xfId="1" applyFont="1" applyFill="1" applyBorder="1" applyAlignment="1">
      <alignment horizontal="center" vertical="center" wrapText="1"/>
    </xf>
    <xf numFmtId="0" fontId="15" fillId="3" borderId="6" xfId="1" applyFont="1" applyFill="1" applyBorder="1" applyAlignment="1">
      <alignment vertical="top" wrapText="1"/>
    </xf>
    <xf numFmtId="0" fontId="16" fillId="3" borderId="6" xfId="1" applyFont="1" applyFill="1" applyBorder="1" applyAlignment="1">
      <alignment vertical="top" wrapText="1"/>
    </xf>
    <xf numFmtId="0" fontId="7" fillId="3" borderId="6" xfId="1" applyFont="1" applyFill="1" applyBorder="1" applyAlignment="1">
      <alignment vertical="top" wrapText="1"/>
    </xf>
    <xf numFmtId="0" fontId="6" fillId="3" borderId="6" xfId="1" applyFont="1" applyFill="1" applyBorder="1" applyAlignment="1">
      <alignment vertical="top" wrapText="1"/>
    </xf>
    <xf numFmtId="0" fontId="11" fillId="0" borderId="2" xfId="1" applyFont="1" applyBorder="1" applyAlignment="1">
      <alignment horizontal="center" vertical="center" wrapText="1"/>
    </xf>
    <xf numFmtId="0" fontId="14" fillId="0" borderId="6" xfId="1" applyFont="1" applyBorder="1" applyAlignment="1">
      <alignment wrapText="1"/>
    </xf>
    <xf numFmtId="0" fontId="16" fillId="3" borderId="6" xfId="1" applyFont="1" applyFill="1" applyBorder="1" applyAlignment="1">
      <alignment horizontal="left" vertical="top" wrapText="1"/>
    </xf>
    <xf numFmtId="0" fontId="16" fillId="0" borderId="6" xfId="1" applyFont="1" applyFill="1" applyBorder="1" applyAlignment="1">
      <alignment horizontal="left" vertical="top" wrapText="1"/>
    </xf>
    <xf numFmtId="0" fontId="15" fillId="3" borderId="2" xfId="1" applyFont="1" applyFill="1" applyBorder="1" applyAlignment="1">
      <alignment vertical="top" wrapText="1"/>
    </xf>
    <xf numFmtId="0" fontId="38" fillId="0" borderId="2" xfId="1" applyFont="1" applyBorder="1"/>
    <xf numFmtId="0" fontId="38" fillId="3" borderId="2" xfId="1" applyFont="1" applyFill="1" applyBorder="1" applyAlignment="1">
      <alignment horizontal="left" vertical="top"/>
    </xf>
    <xf numFmtId="0" fontId="11" fillId="0" borderId="2" xfId="1" applyFont="1" applyBorder="1" applyAlignment="1">
      <alignment horizontal="center" vertical="center"/>
    </xf>
    <xf numFmtId="0" fontId="11" fillId="3" borderId="2" xfId="1" applyFont="1" applyFill="1" applyBorder="1" applyAlignment="1">
      <alignment horizontal="center" vertical="center"/>
    </xf>
    <xf numFmtId="0" fontId="11" fillId="0" borderId="1" xfId="1" applyFont="1" applyBorder="1"/>
    <xf numFmtId="0" fontId="11" fillId="3" borderId="1" xfId="1" applyFont="1" applyFill="1" applyBorder="1" applyAlignment="1">
      <alignment horizontal="left" vertical="top"/>
    </xf>
    <xf numFmtId="0" fontId="37" fillId="3" borderId="1" xfId="0" applyFont="1" applyFill="1" applyBorder="1" applyAlignment="1">
      <alignment horizontal="center" vertical="center"/>
    </xf>
    <xf numFmtId="0" fontId="35" fillId="3" borderId="1" xfId="1" applyFont="1" applyFill="1" applyBorder="1" applyAlignment="1">
      <alignment horizontal="center" vertical="center"/>
    </xf>
    <xf numFmtId="0" fontId="11" fillId="2" borderId="2" xfId="1" applyFont="1" applyFill="1" applyBorder="1" applyAlignment="1">
      <alignment horizontal="center" vertical="center" wrapText="1"/>
    </xf>
    <xf numFmtId="0" fontId="32" fillId="3" borderId="6" xfId="1" applyFont="1" applyFill="1" applyBorder="1" applyAlignment="1">
      <alignment horizontal="left" vertical="top" wrapText="1"/>
    </xf>
    <xf numFmtId="0" fontId="32" fillId="0" borderId="6" xfId="1" applyFont="1" applyFill="1" applyBorder="1" applyAlignment="1">
      <alignment horizontal="left" vertical="top" wrapText="1"/>
    </xf>
    <xf numFmtId="0" fontId="32" fillId="3" borderId="6" xfId="0" applyFont="1" applyFill="1" applyBorder="1" applyAlignment="1">
      <alignment horizontal="left" vertical="top" wrapText="1"/>
    </xf>
    <xf numFmtId="0" fontId="31" fillId="3" borderId="6" xfId="0" applyFont="1" applyFill="1" applyBorder="1" applyAlignment="1">
      <alignment horizontal="left" vertical="top" wrapText="1"/>
    </xf>
    <xf numFmtId="0" fontId="12" fillId="3" borderId="6" xfId="1" applyFont="1" applyFill="1" applyBorder="1" applyAlignment="1">
      <alignment vertical="top" wrapText="1"/>
    </xf>
    <xf numFmtId="0" fontId="32" fillId="3" borderId="6" xfId="1" applyFont="1" applyFill="1" applyBorder="1" applyAlignment="1">
      <alignment vertical="top" wrapText="1"/>
    </xf>
    <xf numFmtId="0" fontId="2" fillId="0" borderId="1" xfId="1" applyFont="1" applyBorder="1"/>
    <xf numFmtId="0" fontId="2" fillId="3" borderId="1" xfId="1" applyFont="1" applyFill="1" applyBorder="1" applyAlignment="1">
      <alignment horizontal="left" vertical="top"/>
    </xf>
    <xf numFmtId="0" fontId="2" fillId="2" borderId="1" xfId="1" applyFont="1" applyFill="1" applyBorder="1"/>
    <xf numFmtId="0" fontId="14" fillId="3" borderId="1" xfId="1" applyFont="1" applyFill="1" applyBorder="1" applyAlignment="1">
      <alignment horizontal="left" vertical="top"/>
    </xf>
    <xf numFmtId="0" fontId="37" fillId="5" borderId="1" xfId="0" applyFont="1" applyFill="1" applyBorder="1" applyAlignment="1">
      <alignment horizontal="center" vertical="center"/>
    </xf>
    <xf numFmtId="0" fontId="20" fillId="5" borderId="6" xfId="0" applyFont="1" applyFill="1" applyBorder="1" applyAlignment="1">
      <alignment horizontal="left" vertical="top" wrapText="1"/>
    </xf>
    <xf numFmtId="0" fontId="20" fillId="5" borderId="1" xfId="0" applyFont="1" applyFill="1" applyBorder="1" applyAlignment="1">
      <alignment horizontal="left" vertical="top" wrapText="1"/>
    </xf>
    <xf numFmtId="0" fontId="20" fillId="5" borderId="1" xfId="0" applyFont="1" applyFill="1" applyBorder="1" applyAlignment="1">
      <alignment horizontal="left" vertical="top"/>
    </xf>
    <xf numFmtId="4" fontId="20" fillId="5" borderId="1" xfId="0" applyNumberFormat="1" applyFont="1" applyFill="1" applyBorder="1" applyAlignment="1">
      <alignment horizontal="left" vertical="top"/>
    </xf>
    <xf numFmtId="0" fontId="20" fillId="5" borderId="1" xfId="0" applyFont="1" applyFill="1" applyBorder="1" applyAlignment="1">
      <alignment vertical="top" wrapText="1"/>
    </xf>
    <xf numFmtId="0" fontId="25" fillId="3" borderId="1" xfId="0" applyFont="1" applyFill="1" applyBorder="1" applyAlignment="1">
      <alignment horizontal="center" vertical="center" wrapText="1"/>
    </xf>
    <xf numFmtId="0" fontId="24" fillId="0" borderId="1" xfId="0" applyFont="1" applyBorder="1" applyAlignment="1">
      <alignment horizontal="left" vertical="top" wrapText="1"/>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0" xfId="0" applyFill="1" applyBorder="1" applyAlignment="1">
      <alignment horizontal="center"/>
    </xf>
    <xf numFmtId="0" fontId="0" fillId="3" borderId="3"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4" fillId="0" borderId="4" xfId="0" applyFont="1" applyBorder="1" applyAlignment="1">
      <alignment horizontal="left" vertical="top" wrapText="1"/>
    </xf>
    <xf numFmtId="0" fontId="24" fillId="0" borderId="5" xfId="0" applyFont="1" applyBorder="1" applyAlignment="1">
      <alignment horizontal="left" vertical="top"/>
    </xf>
    <xf numFmtId="0" fontId="24" fillId="0" borderId="6" xfId="0" applyFont="1" applyBorder="1" applyAlignment="1">
      <alignment horizontal="left" vertical="top"/>
    </xf>
    <xf numFmtId="0" fontId="0" fillId="3" borderId="0" xfId="0" applyFill="1" applyAlignment="1">
      <alignment horizontal="center"/>
    </xf>
    <xf numFmtId="0" fontId="9" fillId="3" borderId="1" xfId="1" applyFont="1" applyFill="1" applyBorder="1" applyAlignment="1">
      <alignment horizontal="center" vertical="center" wrapText="1"/>
    </xf>
    <xf numFmtId="0" fontId="33"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5"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4" fillId="0" borderId="1" xfId="1" applyFont="1" applyBorder="1" applyAlignment="1">
      <alignment horizont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cellXfs>
  <cellStyles count="10">
    <cellStyle name="Comma" xfId="9" builtinId="3"/>
    <cellStyle name="Comma 2" xfId="2"/>
    <cellStyle name="Comma 3" xfId="4"/>
    <cellStyle name="Comma 4" xfId="5"/>
    <cellStyle name="Excel Built-in Comma" xfId="3"/>
    <cellStyle name="Normal" xfId="0" builtinId="0"/>
    <cellStyle name="Normal 10" xfId="1"/>
    <cellStyle name="Normal 2" xfId="6"/>
    <cellStyle name="Percent 2" xfId="7"/>
    <cellStyle name="WITHOUT COMMA"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14</xdr:col>
      <xdr:colOff>0</xdr:colOff>
      <xdr:row>40</xdr:row>
      <xdr:rowOff>158750</xdr:rowOff>
    </xdr:to>
    <xdr:grpSp>
      <xdr:nvGrpSpPr>
        <xdr:cNvPr id="2" name="Group 11"/>
        <xdr:cNvGrpSpPr>
          <a:grpSpLocks/>
        </xdr:cNvGrpSpPr>
      </xdr:nvGrpSpPr>
      <xdr:grpSpPr bwMode="auto">
        <a:xfrm>
          <a:off x="2" y="9525"/>
          <a:ext cx="9588498" cy="7769225"/>
          <a:chOff x="-30745" y="35024"/>
          <a:chExt cx="8896864" cy="6591672"/>
        </a:xfrm>
      </xdr:grpSpPr>
      <xdr:sp macro="" textlink="">
        <xdr:nvSpPr>
          <xdr:cNvPr id="3" name="Rectangle 2"/>
          <xdr:cNvSpPr/>
        </xdr:nvSpPr>
        <xdr:spPr>
          <a:xfrm>
            <a:off x="-30745" y="35024"/>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4" name="TextBox 4"/>
          <xdr:cNvSpPr txBox="1">
            <a:spLocks noChangeArrowheads="1"/>
          </xdr:cNvSpPr>
        </xdr:nvSpPr>
        <xdr:spPr bwMode="auto">
          <a:xfrm>
            <a:off x="67866" y="124212"/>
            <a:ext cx="8697950" cy="1135097"/>
          </a:xfrm>
          <a:prstGeom prst="rect">
            <a:avLst/>
          </a:prstGeom>
          <a:solidFill>
            <a:schemeClr val="accent3">
              <a:lumMod val="60000"/>
              <a:lumOff val="40000"/>
            </a:schemeClr>
          </a:solidFill>
          <a:ln w="9525">
            <a:noFill/>
            <a:miter lim="800000"/>
            <a:headEnd/>
            <a:tailEnd/>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4000" b="1">
                <a:latin typeface="+mj-lt"/>
              </a:rPr>
              <a:t>MAKHADO LOCAL MUNICIPALITY</a:t>
            </a:r>
          </a:p>
          <a:p>
            <a:pPr algn="ctr" fontAlgn="auto">
              <a:lnSpc>
                <a:spcPts val="3000"/>
              </a:lnSpc>
              <a:spcBef>
                <a:spcPts val="0"/>
              </a:spcBef>
              <a:spcAft>
                <a:spcPts val="0"/>
              </a:spcAft>
              <a:defRPr/>
            </a:pPr>
            <a:endParaRPr lang="en-ZA" sz="4000" b="1">
              <a:latin typeface="+mj-lt"/>
            </a:endParaRPr>
          </a:p>
        </xdr:txBody>
      </xdr:sp>
      <xdr:sp macro="" textlink="">
        <xdr:nvSpPr>
          <xdr:cNvPr id="5" name="TextBox 10"/>
          <xdr:cNvSpPr txBox="1"/>
        </xdr:nvSpPr>
        <xdr:spPr>
          <a:xfrm>
            <a:off x="2900333" y="3180865"/>
            <a:ext cx="5839392" cy="3389255"/>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800" b="1" i="0" u="sng" baseline="0">
              <a:solidFill>
                <a:srgbClr val="FF0000"/>
              </a:solidFill>
              <a:latin typeface="+mj-lt"/>
              <a:cs typeface="Arial" pitchFamily="34" charset="0"/>
            </a:endParaRPr>
          </a:p>
          <a:p>
            <a:pPr algn="ctr">
              <a:lnSpc>
                <a:spcPts val="2500"/>
              </a:lnSpc>
              <a:defRPr/>
            </a:pPr>
            <a:r>
              <a:rPr lang="en-GB" sz="2800" b="1" i="0" baseline="0">
                <a:latin typeface="+mj-lt"/>
                <a:cs typeface="Arial" pitchFamily="34" charset="0"/>
              </a:rPr>
              <a:t>SERVICE DELIVERY AND BUDGET IMPLEMENTATION PLAN</a:t>
            </a:r>
          </a:p>
          <a:p>
            <a:pPr algn="ctr">
              <a:lnSpc>
                <a:spcPts val="2500"/>
              </a:lnSpc>
              <a:defRPr/>
            </a:pPr>
            <a:endParaRPr lang="en-GB" sz="2800" b="1" i="0" baseline="0">
              <a:latin typeface="+mj-lt"/>
              <a:cs typeface="Arial" pitchFamily="34" charset="0"/>
            </a:endParaRPr>
          </a:p>
          <a:p>
            <a:pPr algn="ctr">
              <a:lnSpc>
                <a:spcPts val="2500"/>
              </a:lnSpc>
              <a:defRPr/>
            </a:pPr>
            <a:r>
              <a:rPr lang="en-GB" sz="2800" b="1" i="1" baseline="0">
                <a:latin typeface="+mj-lt"/>
                <a:cs typeface="Arial" pitchFamily="34" charset="0"/>
              </a:rPr>
              <a:t>(HIGHER AND LOWER SDBIP)</a:t>
            </a:r>
          </a:p>
          <a:p>
            <a:pPr algn="ctr">
              <a:lnSpc>
                <a:spcPts val="2500"/>
              </a:lnSpc>
              <a:defRPr/>
            </a:pPr>
            <a:endParaRPr lang="en-GB" sz="2400" b="1" i="1" baseline="0">
              <a:latin typeface="+mj-lt"/>
              <a:cs typeface="Arial" pitchFamily="34" charset="0"/>
            </a:endParaRPr>
          </a:p>
          <a:p>
            <a:pPr algn="ctr">
              <a:lnSpc>
                <a:spcPts val="2500"/>
              </a:lnSpc>
              <a:defRPr/>
            </a:pPr>
            <a:r>
              <a:rPr lang="en-GB" sz="2400" b="1" i="1" baseline="0">
                <a:latin typeface="+mj-lt"/>
                <a:cs typeface="Arial" pitchFamily="34" charset="0"/>
              </a:rPr>
              <a:t>FOR</a:t>
            </a:r>
          </a:p>
          <a:p>
            <a:pPr algn="ctr">
              <a:lnSpc>
                <a:spcPts val="2500"/>
              </a:lnSpc>
              <a:defRPr/>
            </a:pPr>
            <a:endParaRPr lang="en-GB" sz="2400" b="1" i="1">
              <a:latin typeface="+mj-lt"/>
              <a:cs typeface="Arial" pitchFamily="34" charset="0"/>
            </a:endParaRPr>
          </a:p>
          <a:p>
            <a:pPr algn="ctr">
              <a:lnSpc>
                <a:spcPts val="2600"/>
              </a:lnSpc>
              <a:defRPr/>
            </a:pPr>
            <a:r>
              <a:rPr lang="en-GB" sz="2400" b="1">
                <a:latin typeface="+mj-lt"/>
                <a:cs typeface="Arial" pitchFamily="34" charset="0"/>
              </a:rPr>
              <a:t>2015/2016 FINANCIAL</a:t>
            </a:r>
            <a:r>
              <a:rPr lang="en-GB" sz="2400" b="1" baseline="0">
                <a:latin typeface="+mj-lt"/>
                <a:cs typeface="Arial" pitchFamily="34" charset="0"/>
              </a:rPr>
              <a:t> YEAR</a:t>
            </a:r>
          </a:p>
          <a:p>
            <a:pPr algn="ctr">
              <a:lnSpc>
                <a:spcPts val="2600"/>
              </a:lnSpc>
              <a:defRPr/>
            </a:pPr>
            <a:endParaRPr lang="en-GB" sz="2400" b="1" baseline="0">
              <a:latin typeface="+mj-lt"/>
              <a:cs typeface="Arial" pitchFamily="34" charset="0"/>
            </a:endParaRPr>
          </a:p>
          <a:p>
            <a:pPr algn="ctr">
              <a:lnSpc>
                <a:spcPts val="2600"/>
              </a:lnSpc>
              <a:defRPr/>
            </a:pPr>
            <a:r>
              <a:rPr lang="en-ZA" sz="3200" b="1" u="sng">
                <a:solidFill>
                  <a:srgbClr val="FF0000"/>
                </a:solidFill>
                <a:latin typeface="+mj-lt"/>
                <a:cs typeface="Arial" pitchFamily="34" charset="0"/>
              </a:rPr>
              <a:t>AFTER ADJUSTMENT BUDGET</a:t>
            </a:r>
          </a:p>
        </xdr:txBody>
      </xdr:sp>
    </xdr:grpSp>
    <xdr:clientData/>
  </xdr:twoCellAnchor>
  <xdr:twoCellAnchor editAs="oneCell">
    <xdr:from>
      <xdr:col>0</xdr:col>
      <xdr:colOff>9525</xdr:colOff>
      <xdr:row>19</xdr:row>
      <xdr:rowOff>85725</xdr:rowOff>
    </xdr:from>
    <xdr:to>
      <xdr:col>5</xdr:col>
      <xdr:colOff>47625</xdr:colOff>
      <xdr:row>40</xdr:row>
      <xdr:rowOff>79375</xdr:rowOff>
    </xdr:to>
    <xdr:pic>
      <xdr:nvPicPr>
        <xdr:cNvPr id="6" name="Picture 66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05225"/>
          <a:ext cx="3086100" cy="399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238125</xdr:colOff>
      <xdr:row>7</xdr:row>
      <xdr:rowOff>155575</xdr:rowOff>
    </xdr:from>
    <xdr:to>
      <xdr:col>9</xdr:col>
      <xdr:colOff>361950</xdr:colOff>
      <xdr:row>19</xdr:row>
      <xdr:rowOff>3175</xdr:rowOff>
    </xdr:to>
    <xdr:pic>
      <xdr:nvPicPr>
        <xdr:cNvPr id="7" name="Picture 5" descr="Nuwe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6125" y="1489075"/>
          <a:ext cx="2562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17</xdr:col>
      <xdr:colOff>358080</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79374</xdr:colOff>
      <xdr:row>4</xdr:row>
      <xdr:rowOff>47625</xdr:rowOff>
    </xdr:from>
    <xdr:to>
      <xdr:col>16</xdr:col>
      <xdr:colOff>507999</xdr:colOff>
      <xdr:row>36</xdr:row>
      <xdr:rowOff>1000125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 y="3171825"/>
          <a:ext cx="10182225" cy="705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542925</xdr:colOff>
      <xdr:row>2</xdr:row>
      <xdr:rowOff>142875</xdr:rowOff>
    </xdr:from>
    <xdr:to>
      <xdr:col>11</xdr:col>
      <xdr:colOff>419100</xdr:colOff>
      <xdr:row>28</xdr:row>
      <xdr:rowOff>123826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409700"/>
          <a:ext cx="5972175" cy="4943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row r="5">
          <cell r="A5" t="str">
            <v>Vote 1 - EXECUTIVE AND COUNCIL</v>
          </cell>
          <cell r="I5">
            <v>468605167.20999998</v>
          </cell>
          <cell r="J5">
            <v>485863021.70000005</v>
          </cell>
          <cell r="K5">
            <v>490454136.39999998</v>
          </cell>
        </row>
        <row r="6">
          <cell r="A6" t="str">
            <v>Vote 2 - WASTE MANAGEMENT</v>
          </cell>
          <cell r="I6">
            <v>6677310.0199999996</v>
          </cell>
          <cell r="J6">
            <v>5636338.3700000001</v>
          </cell>
          <cell r="K6">
            <v>5935296.9299999997</v>
          </cell>
        </row>
        <row r="7">
          <cell r="A7" t="str">
            <v>Vote 3 - ROAD TRANSPORT</v>
          </cell>
          <cell r="I7">
            <v>13017094.000000004</v>
          </cell>
          <cell r="J7">
            <v>13733034.18</v>
          </cell>
          <cell r="K7">
            <v>14460884.959999997</v>
          </cell>
        </row>
        <row r="8">
          <cell r="A8" t="str">
            <v>Vote 4 - WATER</v>
          </cell>
          <cell r="I8">
            <v>0</v>
          </cell>
          <cell r="J8">
            <v>0</v>
          </cell>
          <cell r="K8">
            <v>0</v>
          </cell>
        </row>
        <row r="9">
          <cell r="A9" t="str">
            <v>Vote 5 - ELECTRICITY</v>
          </cell>
          <cell r="I9">
            <v>305865878.26999998</v>
          </cell>
          <cell r="J9">
            <v>344107515.42000002</v>
          </cell>
          <cell r="K9">
            <v>383648632.32000011</v>
          </cell>
        </row>
        <row r="10">
          <cell r="A10" t="str">
            <v>Vote 6 - CORPORATE SERVICES</v>
          </cell>
          <cell r="I10">
            <v>50070441.760000005</v>
          </cell>
          <cell r="J10">
            <v>52824316.039999999</v>
          </cell>
          <cell r="K10">
            <v>55624004.810000002</v>
          </cell>
        </row>
        <row r="11">
          <cell r="A11" t="str">
            <v>Vote 7 - PLANNING AND DEVELOPMENT</v>
          </cell>
          <cell r="I11">
            <v>490926.51</v>
          </cell>
          <cell r="J11">
            <v>517927.45999999996</v>
          </cell>
          <cell r="K11">
            <v>545377.61</v>
          </cell>
        </row>
        <row r="12">
          <cell r="A12" t="str">
            <v>Vote 8 - COMMUNITY AND SOCIAL SERVICES</v>
          </cell>
          <cell r="I12">
            <v>91585.47</v>
          </cell>
          <cell r="J12">
            <v>96622.66</v>
          </cell>
          <cell r="K12">
            <v>101743.67</v>
          </cell>
        </row>
        <row r="13">
          <cell r="A13" t="str">
            <v>Vote 9 - HOUSING</v>
          </cell>
          <cell r="I13">
            <v>55591.61</v>
          </cell>
          <cell r="J13">
            <v>58649.16</v>
          </cell>
          <cell r="K13">
            <v>61757.56</v>
          </cell>
        </row>
        <row r="14">
          <cell r="A14" t="str">
            <v>Vote 10 - OTHER</v>
          </cell>
          <cell r="I14">
            <v>0</v>
          </cell>
          <cell r="J14">
            <v>0</v>
          </cell>
          <cell r="K14">
            <v>0</v>
          </cell>
        </row>
        <row r="15">
          <cell r="A15" t="str">
            <v>Vote 11 - SPORTS AND RECREATION</v>
          </cell>
          <cell r="I15">
            <v>84094.18</v>
          </cell>
          <cell r="J15">
            <v>88719.38</v>
          </cell>
          <cell r="K15">
            <v>93421.5</v>
          </cell>
        </row>
        <row r="16">
          <cell r="A16" t="str">
            <v>Vote 12 - BUDGET AND TREASURY</v>
          </cell>
          <cell r="I16">
            <v>35897157.290000007</v>
          </cell>
          <cell r="J16">
            <v>37784350.919999994</v>
          </cell>
          <cell r="K16">
            <v>39801075.5</v>
          </cell>
        </row>
        <row r="17">
          <cell r="A17" t="str">
            <v xml:space="preserve"> - </v>
          </cell>
          <cell r="I17">
            <v>0</v>
          </cell>
          <cell r="J17">
            <v>0</v>
          </cell>
          <cell r="K17">
            <v>0</v>
          </cell>
        </row>
        <row r="18">
          <cell r="A18" t="str">
            <v xml:space="preserve"> - </v>
          </cell>
          <cell r="I18">
            <v>0</v>
          </cell>
          <cell r="J18">
            <v>0</v>
          </cell>
          <cell r="K18">
            <v>0</v>
          </cell>
        </row>
        <row r="19">
          <cell r="A19" t="str">
            <v xml:space="preserve"> - </v>
          </cell>
          <cell r="I19">
            <v>0</v>
          </cell>
          <cell r="J19">
            <v>0</v>
          </cell>
          <cell r="K19">
            <v>0</v>
          </cell>
        </row>
        <row r="20">
          <cell r="A20" t="str">
            <v>Total Revenue by Vote</v>
          </cell>
        </row>
        <row r="22">
          <cell r="A22" t="str">
            <v>Expenditure by Vote to be appropriated</v>
          </cell>
        </row>
        <row r="23">
          <cell r="I23">
            <v>105771721.32999998</v>
          </cell>
          <cell r="J23">
            <v>104679593.11000001</v>
          </cell>
          <cell r="K23">
            <v>109734952.19999999</v>
          </cell>
        </row>
        <row r="24">
          <cell r="I24">
            <v>22634987.059999999</v>
          </cell>
          <cell r="J24">
            <v>23879911.340000004</v>
          </cell>
          <cell r="K24">
            <v>25145546.649999999</v>
          </cell>
        </row>
        <row r="25">
          <cell r="I25">
            <v>25228755.480000004</v>
          </cell>
          <cell r="J25">
            <v>26616336.990000002</v>
          </cell>
          <cell r="K25">
            <v>28027002.870000005</v>
          </cell>
        </row>
        <row r="26">
          <cell r="I26">
            <v>19079906.120000005</v>
          </cell>
          <cell r="J26">
            <v>20129300.969999999</v>
          </cell>
          <cell r="K26">
            <v>21196153.920000002</v>
          </cell>
        </row>
        <row r="27">
          <cell r="I27">
            <v>270815187.58000004</v>
          </cell>
          <cell r="J27">
            <v>304670485.65999991</v>
          </cell>
          <cell r="K27">
            <v>342974115.90999991</v>
          </cell>
        </row>
        <row r="28">
          <cell r="I28">
            <v>39431026.18</v>
          </cell>
          <cell r="J28">
            <v>41599732.579999998</v>
          </cell>
          <cell r="K28">
            <v>43804518.43</v>
          </cell>
        </row>
        <row r="29">
          <cell r="I29">
            <v>50337068.790000007</v>
          </cell>
          <cell r="J29">
            <v>52700607.57</v>
          </cell>
          <cell r="K29">
            <v>56309289.760000005</v>
          </cell>
        </row>
        <row r="30">
          <cell r="I30">
            <v>7486816.6300000008</v>
          </cell>
          <cell r="J30">
            <v>7898591.5700000003</v>
          </cell>
          <cell r="K30">
            <v>8317216.9100000011</v>
          </cell>
        </row>
        <row r="31">
          <cell r="I31">
            <v>0</v>
          </cell>
          <cell r="J31">
            <v>0</v>
          </cell>
          <cell r="K31">
            <v>0</v>
          </cell>
        </row>
        <row r="32">
          <cell r="I32">
            <v>27394736.120000001</v>
          </cell>
          <cell r="J32">
            <v>28901446.620000001</v>
          </cell>
          <cell r="K32">
            <v>30433223.280000001</v>
          </cell>
        </row>
        <row r="33">
          <cell r="I33">
            <v>17632163.25</v>
          </cell>
          <cell r="J33">
            <v>18601932.240000002</v>
          </cell>
          <cell r="K33">
            <v>19587834.630000003</v>
          </cell>
        </row>
        <row r="34">
          <cell r="I34">
            <v>249317447.57000002</v>
          </cell>
          <cell r="J34">
            <v>263029947.19000003</v>
          </cell>
          <cell r="K34">
            <v>276971074.37999994</v>
          </cell>
        </row>
        <row r="35">
          <cell r="I35">
            <v>0</v>
          </cell>
          <cell r="J35">
            <v>0</v>
          </cell>
          <cell r="K35">
            <v>0</v>
          </cell>
        </row>
        <row r="36">
          <cell r="I36">
            <v>0</v>
          </cell>
          <cell r="J36">
            <v>0</v>
          </cell>
          <cell r="K36">
            <v>0</v>
          </cell>
        </row>
        <row r="37">
          <cell r="I37">
            <v>0</v>
          </cell>
          <cell r="J37">
            <v>0</v>
          </cell>
          <cell r="K37">
            <v>0</v>
          </cell>
        </row>
        <row r="38">
          <cell r="A38" t="str">
            <v>Total Expenditure by Vote</v>
          </cell>
        </row>
      </sheetData>
      <sheetData sheetId="10"/>
      <sheetData sheetId="11">
        <row r="4">
          <cell r="A4" t="str">
            <v>Revenue By Source</v>
          </cell>
        </row>
        <row r="5">
          <cell r="A5" t="str">
            <v>Property rates</v>
          </cell>
          <cell r="J5">
            <v>43641865.4661</v>
          </cell>
          <cell r="K5">
            <v>46693269.431879997</v>
          </cell>
          <cell r="L5">
            <v>49119040.572599992</v>
          </cell>
        </row>
        <row r="6">
          <cell r="A6" t="str">
            <v>Property rates - penalties &amp; collection charges</v>
          </cell>
          <cell r="J6">
            <v>0</v>
          </cell>
          <cell r="K6">
            <v>0</v>
          </cell>
          <cell r="L6">
            <v>0</v>
          </cell>
        </row>
        <row r="7">
          <cell r="A7" t="str">
            <v>Service charges - electricity revenue</v>
          </cell>
          <cell r="J7">
            <v>288861193.82000005</v>
          </cell>
          <cell r="K7">
            <v>324101869.01999998</v>
          </cell>
          <cell r="L7">
            <v>363641872.85000014</v>
          </cell>
        </row>
        <row r="8">
          <cell r="A8" t="str">
            <v>Service charges - water revenue</v>
          </cell>
          <cell r="J8">
            <v>0</v>
          </cell>
          <cell r="K8">
            <v>0</v>
          </cell>
          <cell r="L8">
            <v>0</v>
          </cell>
        </row>
        <row r="9">
          <cell r="A9" t="str">
            <v>Service charges - sanitation revenue</v>
          </cell>
          <cell r="J9">
            <v>0</v>
          </cell>
          <cell r="K9">
            <v>0</v>
          </cell>
          <cell r="L9">
            <v>0</v>
          </cell>
        </row>
        <row r="10">
          <cell r="A10" t="str">
            <v>Service charges - refuse revenue</v>
          </cell>
          <cell r="J10">
            <v>9723891.3947999999</v>
          </cell>
          <cell r="K10">
            <v>10403778.004759999</v>
          </cell>
          <cell r="L10">
            <v>10944266.72639</v>
          </cell>
        </row>
        <row r="11">
          <cell r="A11" t="str">
            <v>Service charges - other</v>
          </cell>
          <cell r="J11">
            <v>0</v>
          </cell>
          <cell r="K11">
            <v>0</v>
          </cell>
          <cell r="L11">
            <v>0</v>
          </cell>
        </row>
        <row r="12">
          <cell r="A12" t="str">
            <v>Rental of facilities and equipment</v>
          </cell>
          <cell r="J12">
            <v>449204.40179999999</v>
          </cell>
          <cell r="K12">
            <v>480612.44060000003</v>
          </cell>
          <cell r="L12">
            <v>505580.81582999992</v>
          </cell>
        </row>
        <row r="13">
          <cell r="A13" t="str">
            <v>Interest earned - external investments</v>
          </cell>
          <cell r="J13">
            <v>3284967.4307999997</v>
          </cell>
          <cell r="K13">
            <v>3514649.6884000003</v>
          </cell>
          <cell r="L13">
            <v>3697239.9441999993</v>
          </cell>
        </row>
        <row r="14">
          <cell r="A14" t="str">
            <v>Interest earned - outstanding debtors</v>
          </cell>
          <cell r="J14">
            <v>11980980.0693</v>
          </cell>
          <cell r="K14">
            <v>12818680.51028</v>
          </cell>
          <cell r="L14">
            <v>13484626.280199999</v>
          </cell>
        </row>
        <row r="15">
          <cell r="A15" t="str">
            <v>Dividends received</v>
          </cell>
          <cell r="J15">
            <v>0</v>
          </cell>
          <cell r="K15">
            <v>0</v>
          </cell>
          <cell r="L15">
            <v>0</v>
          </cell>
        </row>
        <row r="16">
          <cell r="A16" t="str">
            <v>Fines</v>
          </cell>
          <cell r="J16">
            <v>1640778.2127</v>
          </cell>
          <cell r="K16">
            <v>1755500.0942800001</v>
          </cell>
          <cell r="L16">
            <v>1846700.4206699997</v>
          </cell>
        </row>
        <row r="17">
          <cell r="A17" t="str">
            <v>Licences and permits</v>
          </cell>
          <cell r="J17">
            <v>0</v>
          </cell>
          <cell r="K17">
            <v>0</v>
          </cell>
          <cell r="L17">
            <v>0</v>
          </cell>
        </row>
        <row r="18">
          <cell r="A18" t="str">
            <v>Agency services</v>
          </cell>
          <cell r="J18">
            <v>11250663.672599999</v>
          </cell>
          <cell r="K18">
            <v>12037301.004520001</v>
          </cell>
          <cell r="L18">
            <v>12662653.166489998</v>
          </cell>
        </row>
        <row r="19">
          <cell r="A19" t="str">
            <v>Transfers recognised - operational</v>
          </cell>
          <cell r="J19">
            <v>363596000</v>
          </cell>
          <cell r="K19">
            <v>368360000</v>
          </cell>
          <cell r="L19">
            <v>366556000</v>
          </cell>
        </row>
        <row r="20">
          <cell r="A20" t="str">
            <v>Other revenue</v>
          </cell>
          <cell r="J20">
            <v>17161701.830000002</v>
          </cell>
          <cell r="K20">
            <v>23652834.419999998</v>
          </cell>
          <cell r="L20">
            <v>24437350.549999997</v>
          </cell>
        </row>
        <row r="21">
          <cell r="A21" t="str">
            <v>Gains on disposal of PPE</v>
          </cell>
          <cell r="J21">
            <v>0</v>
          </cell>
          <cell r="K21">
            <v>0</v>
          </cell>
          <cell r="L21">
            <v>0</v>
          </cell>
        </row>
        <row r="22">
          <cell r="A22" t="str">
            <v>Total Revenue (excluding capital transfers and contributions)</v>
          </cell>
        </row>
        <row r="24">
          <cell r="A24" t="str">
            <v>Expenditure By Type</v>
          </cell>
        </row>
        <row r="25">
          <cell r="A25" t="str">
            <v>Employee related costs</v>
          </cell>
          <cell r="J25">
            <v>241177438.30000001</v>
          </cell>
          <cell r="K25">
            <v>254442197.43999997</v>
          </cell>
          <cell r="L25">
            <v>267927633.86000001</v>
          </cell>
        </row>
        <row r="26">
          <cell r="A26" t="str">
            <v>Remuneration of councillors</v>
          </cell>
          <cell r="J26">
            <v>22610107</v>
          </cell>
          <cell r="K26">
            <v>23944103</v>
          </cell>
          <cell r="L26">
            <v>25284973</v>
          </cell>
        </row>
        <row r="27">
          <cell r="A27" t="str">
            <v>Debt impairment</v>
          </cell>
          <cell r="J27">
            <v>10000000</v>
          </cell>
          <cell r="K27">
            <v>10550000</v>
          </cell>
          <cell r="L27">
            <v>11109150</v>
          </cell>
        </row>
        <row r="28">
          <cell r="A28" t="str">
            <v>Depreciation &amp; asset impairment</v>
          </cell>
          <cell r="J28">
            <v>153426319.32000002</v>
          </cell>
          <cell r="K28">
            <v>161864766.86000001</v>
          </cell>
          <cell r="L28">
            <v>170443599.52000001</v>
          </cell>
        </row>
        <row r="29">
          <cell r="A29" t="str">
            <v>Finance charges</v>
          </cell>
          <cell r="J29">
            <v>6181004.1051000003</v>
          </cell>
          <cell r="K29">
            <v>6613174.9204400005</v>
          </cell>
          <cell r="L29">
            <v>6956737.2584099993</v>
          </cell>
        </row>
        <row r="30">
          <cell r="A30" t="str">
            <v>Bulk purchases</v>
          </cell>
          <cell r="J30">
            <v>216938932.28</v>
          </cell>
          <cell r="K30">
            <v>247831036.19999996</v>
          </cell>
          <cell r="L30">
            <v>283122175.81</v>
          </cell>
        </row>
        <row r="31">
          <cell r="A31" t="str">
            <v>Other materials</v>
          </cell>
          <cell r="J31">
            <v>0</v>
          </cell>
          <cell r="K31">
            <v>0</v>
          </cell>
          <cell r="L31">
            <v>0</v>
          </cell>
        </row>
        <row r="32">
          <cell r="A32" t="str">
            <v>Contracted services</v>
          </cell>
          <cell r="J32">
            <v>0</v>
          </cell>
          <cell r="K32">
            <v>0</v>
          </cell>
          <cell r="L32">
            <v>0</v>
          </cell>
        </row>
        <row r="33">
          <cell r="A33" t="str">
            <v>Transfers and grants</v>
          </cell>
          <cell r="J33">
            <v>0</v>
          </cell>
          <cell r="K33">
            <v>0</v>
          </cell>
          <cell r="L33">
            <v>0</v>
          </cell>
        </row>
        <row r="34">
          <cell r="A34" t="str">
            <v>Other expenditure</v>
          </cell>
          <cell r="J34">
            <v>184796014.91150001</v>
          </cell>
          <cell r="K34">
            <v>187462607.21004</v>
          </cell>
          <cell r="L34">
            <v>197656659.44150999</v>
          </cell>
        </row>
        <row r="35">
          <cell r="A35" t="str">
            <v>Loss on disposal of PPE</v>
          </cell>
          <cell r="J35">
            <v>0</v>
          </cell>
          <cell r="K35">
            <v>0</v>
          </cell>
          <cell r="L35">
            <v>0</v>
          </cell>
        </row>
        <row r="36">
          <cell r="A36" t="str">
            <v>Total Expenditure</v>
          </cell>
        </row>
        <row r="38">
          <cell r="A38" t="str">
            <v>Surplus/(Deficit)</v>
          </cell>
        </row>
        <row r="39">
          <cell r="A39" t="str">
            <v>Transfers recognised - capital</v>
          </cell>
          <cell r="J39">
            <v>129264000</v>
          </cell>
          <cell r="K39">
            <v>136892000</v>
          </cell>
          <cell r="L39">
            <v>143831000</v>
          </cell>
        </row>
        <row r="40">
          <cell r="A40" t="str">
            <v>Contributions recognised - capital</v>
          </cell>
          <cell r="J40">
            <v>0</v>
          </cell>
          <cell r="K40">
            <v>0</v>
          </cell>
          <cell r="L40">
            <v>0</v>
          </cell>
        </row>
        <row r="41">
          <cell r="A41" t="str">
            <v>Contributed assets</v>
          </cell>
          <cell r="J41">
            <v>0</v>
          </cell>
          <cell r="K41">
            <v>0</v>
          </cell>
          <cell r="L41">
            <v>0</v>
          </cell>
        </row>
        <row r="42">
          <cell r="A42" t="str">
            <v>Surplus/(Deficit) after capital transfers &amp; contributions</v>
          </cell>
        </row>
        <row r="43">
          <cell r="A43" t="str">
            <v>Taxation</v>
          </cell>
          <cell r="J43">
            <v>0</v>
          </cell>
          <cell r="K43">
            <v>0</v>
          </cell>
          <cell r="L43">
            <v>0</v>
          </cell>
        </row>
        <row r="45">
          <cell r="A45" t="str">
            <v>Attributable to minorities</v>
          </cell>
          <cell r="J45">
            <v>0</v>
          </cell>
          <cell r="K45">
            <v>0</v>
          </cell>
          <cell r="L45">
            <v>0</v>
          </cell>
        </row>
        <row r="47">
          <cell r="A47" t="str">
            <v>Share of surplus/ (deficit) of associate</v>
          </cell>
          <cell r="J47">
            <v>0</v>
          </cell>
          <cell r="K47">
            <v>0</v>
          </cell>
          <cell r="L47">
            <v>0</v>
          </cell>
        </row>
      </sheetData>
      <sheetData sheetId="12">
        <row r="6">
          <cell r="A6" t="str">
            <v>Vote 1 - EXECUTIVE AND COUNCIL</v>
          </cell>
          <cell r="J6">
            <v>107656000</v>
          </cell>
          <cell r="K6">
            <v>153694000</v>
          </cell>
          <cell r="L6">
            <v>137424000</v>
          </cell>
        </row>
        <row r="7">
          <cell r="A7" t="str">
            <v>Vote 2 - WASTE MANAGEMENT</v>
          </cell>
          <cell r="J7">
            <v>5300000</v>
          </cell>
          <cell r="K7">
            <v>6000000</v>
          </cell>
          <cell r="L7">
            <v>6400000</v>
          </cell>
        </row>
        <row r="8">
          <cell r="A8" t="str">
            <v>Vote 3 - ROAD TRANSPORT</v>
          </cell>
          <cell r="J8">
            <v>1430000</v>
          </cell>
          <cell r="K8">
            <v>1472900</v>
          </cell>
          <cell r="L8">
            <v>1456127</v>
          </cell>
        </row>
        <row r="9">
          <cell r="A9" t="str">
            <v>Vote 4 - WATER</v>
          </cell>
          <cell r="J9">
            <v>0</v>
          </cell>
          <cell r="K9">
            <v>0</v>
          </cell>
          <cell r="L9">
            <v>0</v>
          </cell>
        </row>
        <row r="10">
          <cell r="A10" t="str">
            <v>Vote 5 - ELECTRICITY</v>
          </cell>
          <cell r="J10">
            <v>21383000</v>
          </cell>
          <cell r="K10">
            <v>32909471</v>
          </cell>
          <cell r="L10">
            <v>35335190</v>
          </cell>
        </row>
        <row r="11">
          <cell r="A11" t="str">
            <v>Vote 6 - CORPORATE SERVICES</v>
          </cell>
          <cell r="J11">
            <v>4500000</v>
          </cell>
          <cell r="K11">
            <v>4635000</v>
          </cell>
          <cell r="L11">
            <v>4774050</v>
          </cell>
        </row>
        <row r="12">
          <cell r="A12" t="str">
            <v>Vote 7 - PLANNING AND DEVELOPMENT</v>
          </cell>
          <cell r="J12">
            <v>2575000</v>
          </cell>
          <cell r="K12">
            <v>2729000</v>
          </cell>
          <cell r="L12">
            <v>2811000</v>
          </cell>
        </row>
        <row r="13">
          <cell r="A13" t="str">
            <v>Vote 8 - COMMUNITY AND SOCIAL SERVICES</v>
          </cell>
          <cell r="J13">
            <v>0</v>
          </cell>
          <cell r="K13">
            <v>0</v>
          </cell>
          <cell r="L13">
            <v>0</v>
          </cell>
        </row>
        <row r="14">
          <cell r="A14" t="str">
            <v>Vote 9 - HOUSING</v>
          </cell>
          <cell r="J14">
            <v>0</v>
          </cell>
          <cell r="K14">
            <v>0</v>
          </cell>
          <cell r="L14">
            <v>0</v>
          </cell>
        </row>
        <row r="15">
          <cell r="A15" t="str">
            <v>Vote 10 - OTHER</v>
          </cell>
          <cell r="J15">
            <v>7100000</v>
          </cell>
          <cell r="K15">
            <v>3000000</v>
          </cell>
          <cell r="L15">
            <v>4000000</v>
          </cell>
        </row>
        <row r="16">
          <cell r="A16" t="str">
            <v>Vote 11 - SPORTS AND RECREATION</v>
          </cell>
          <cell r="J16">
            <v>0</v>
          </cell>
          <cell r="K16">
            <v>0</v>
          </cell>
          <cell r="L16">
            <v>0</v>
          </cell>
        </row>
        <row r="17">
          <cell r="A17" t="str">
            <v>Vote 12 - BUDGET AND TREASURY</v>
          </cell>
          <cell r="J17">
            <v>13994000</v>
          </cell>
          <cell r="K17">
            <v>0</v>
          </cell>
          <cell r="L17">
            <v>0</v>
          </cell>
        </row>
        <row r="18">
          <cell r="A18" t="str">
            <v xml:space="preserve"> - </v>
          </cell>
          <cell r="J18">
            <v>0</v>
          </cell>
          <cell r="K18">
            <v>0</v>
          </cell>
          <cell r="L18">
            <v>0</v>
          </cell>
        </row>
        <row r="19">
          <cell r="A19" t="str">
            <v xml:space="preserve"> - </v>
          </cell>
          <cell r="J19">
            <v>0</v>
          </cell>
          <cell r="K19">
            <v>0</v>
          </cell>
          <cell r="L19">
            <v>0</v>
          </cell>
        </row>
        <row r="20">
          <cell r="A20" t="str">
            <v xml:space="preserve"> - </v>
          </cell>
          <cell r="J20">
            <v>0</v>
          </cell>
          <cell r="K20">
            <v>0</v>
          </cell>
          <cell r="L20">
            <v>0</v>
          </cell>
        </row>
        <row r="24">
          <cell r="A24" t="str">
            <v>Vote 1 - EXECUTIVE AND COUNCIL</v>
          </cell>
          <cell r="J24">
            <v>0</v>
          </cell>
          <cell r="K24">
            <v>0</v>
          </cell>
          <cell r="L24">
            <v>0</v>
          </cell>
        </row>
        <row r="25">
          <cell r="A25" t="str">
            <v>Vote 2 - WASTE MANAGEMENT</v>
          </cell>
          <cell r="J25">
            <v>0</v>
          </cell>
          <cell r="K25">
            <v>0</v>
          </cell>
          <cell r="L25">
            <v>0</v>
          </cell>
        </row>
        <row r="26">
          <cell r="A26" t="str">
            <v>Vote 3 - ROAD TRANSPORT</v>
          </cell>
          <cell r="J26">
            <v>0</v>
          </cell>
          <cell r="K26">
            <v>0</v>
          </cell>
          <cell r="L26">
            <v>0</v>
          </cell>
        </row>
        <row r="27">
          <cell r="A27" t="str">
            <v>Vote 4 - WATER</v>
          </cell>
          <cell r="J27">
            <v>0</v>
          </cell>
          <cell r="K27">
            <v>0</v>
          </cell>
          <cell r="L27">
            <v>0</v>
          </cell>
        </row>
        <row r="28">
          <cell r="A28" t="str">
            <v>Vote 5 - ELECTRICITY</v>
          </cell>
          <cell r="J28">
            <v>0</v>
          </cell>
          <cell r="K28">
            <v>0</v>
          </cell>
          <cell r="L28">
            <v>0</v>
          </cell>
        </row>
        <row r="29">
          <cell r="A29" t="str">
            <v>Vote 6 - CORPORATE SERVICES</v>
          </cell>
          <cell r="J29">
            <v>0</v>
          </cell>
          <cell r="K29">
            <v>0</v>
          </cell>
          <cell r="L29">
            <v>0</v>
          </cell>
        </row>
        <row r="30">
          <cell r="A30" t="str">
            <v>Vote 7 - PLANNING AND DEVELOPMENT</v>
          </cell>
          <cell r="J30">
            <v>0</v>
          </cell>
          <cell r="K30">
            <v>0</v>
          </cell>
          <cell r="L30">
            <v>0</v>
          </cell>
        </row>
        <row r="31">
          <cell r="A31" t="str">
            <v>Vote 8 - COMMUNITY AND SOCIAL SERVICES</v>
          </cell>
          <cell r="J31">
            <v>0</v>
          </cell>
          <cell r="K31">
            <v>0</v>
          </cell>
          <cell r="L31">
            <v>0</v>
          </cell>
        </row>
        <row r="32">
          <cell r="A32" t="str">
            <v>Vote 9 - HOUSING</v>
          </cell>
          <cell r="J32">
            <v>0</v>
          </cell>
          <cell r="K32">
            <v>0</v>
          </cell>
          <cell r="L32">
            <v>0</v>
          </cell>
        </row>
        <row r="33">
          <cell r="A33" t="str">
            <v>Vote 10 - OTHER</v>
          </cell>
          <cell r="J33">
            <v>0</v>
          </cell>
          <cell r="K33">
            <v>0</v>
          </cell>
          <cell r="L33">
            <v>0</v>
          </cell>
        </row>
        <row r="34">
          <cell r="A34" t="str">
            <v>Vote 11 - SPORTS AND RECREATION</v>
          </cell>
          <cell r="J34">
            <v>0</v>
          </cell>
          <cell r="K34">
            <v>0</v>
          </cell>
          <cell r="L34">
            <v>0</v>
          </cell>
        </row>
        <row r="35">
          <cell r="A35" t="str">
            <v>Vote 12 - BUDGET AND TREASURY</v>
          </cell>
          <cell r="J35">
            <v>0</v>
          </cell>
          <cell r="K35">
            <v>0</v>
          </cell>
          <cell r="L35">
            <v>0</v>
          </cell>
        </row>
        <row r="36">
          <cell r="A36" t="str">
            <v xml:space="preserve"> - </v>
          </cell>
          <cell r="J36">
            <v>0</v>
          </cell>
          <cell r="K36">
            <v>0</v>
          </cell>
          <cell r="L36">
            <v>0</v>
          </cell>
        </row>
        <row r="37">
          <cell r="A37" t="str">
            <v xml:space="preserve"> - </v>
          </cell>
          <cell r="J37">
            <v>0</v>
          </cell>
          <cell r="K37">
            <v>0</v>
          </cell>
          <cell r="L37">
            <v>0</v>
          </cell>
        </row>
        <row r="38">
          <cell r="A38" t="str">
            <v xml:space="preserve"> - </v>
          </cell>
          <cell r="J38">
            <v>0</v>
          </cell>
          <cell r="K38">
            <v>0</v>
          </cell>
          <cell r="L38">
            <v>0</v>
          </cell>
        </row>
      </sheetData>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cell r="O43">
            <v>0</v>
          </cell>
          <cell r="P43">
            <v>0</v>
          </cell>
          <cell r="Q43">
            <v>0</v>
          </cell>
        </row>
        <row r="44">
          <cell r="A44" t="str">
            <v>Attributable to minorities</v>
          </cell>
          <cell r="O44">
            <v>0</v>
          </cell>
          <cell r="P44">
            <v>0</v>
          </cell>
          <cell r="Q44">
            <v>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4" zoomScale="60" zoomScaleNormal="100" workbookViewId="0">
      <selection activeCell="Q24" sqref="Q24"/>
    </sheetView>
  </sheetViews>
  <sheetFormatPr defaultRowHeight="15" x14ac:dyDescent="0.25"/>
  <cols>
    <col min="14" max="14" width="26.28515625" customWidth="1"/>
  </cols>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view="pageBreakPreview" zoomScaleNormal="100" zoomScaleSheetLayoutView="100" workbookViewId="0">
      <selection activeCell="C22" sqref="C22"/>
    </sheetView>
  </sheetViews>
  <sheetFormatPr defaultRowHeight="15" x14ac:dyDescent="0.25"/>
  <cols>
    <col min="1" max="1" width="75.85546875" customWidth="1"/>
  </cols>
  <sheetData>
    <row r="1" spans="1:1" ht="36.75" customHeight="1" thickTop="1" thickBot="1" x14ac:dyDescent="0.3">
      <c r="A1" s="98" t="s">
        <v>667</v>
      </c>
    </row>
    <row r="2" spans="1:1" ht="21.75" customHeight="1" thickTop="1" thickBot="1" x14ac:dyDescent="0.3">
      <c r="A2" s="231" t="s">
        <v>668</v>
      </c>
    </row>
    <row r="3" spans="1:1" ht="23.25" customHeight="1" thickTop="1" thickBot="1" x14ac:dyDescent="0.3">
      <c r="A3" s="231" t="s">
        <v>669</v>
      </c>
    </row>
    <row r="4" spans="1:1" ht="23.25" customHeight="1" thickTop="1" thickBot="1" x14ac:dyDescent="0.3">
      <c r="A4" s="231" t="s">
        <v>670</v>
      </c>
    </row>
    <row r="5" spans="1:1" ht="23.25" customHeight="1" thickTop="1" thickBot="1" x14ac:dyDescent="0.3">
      <c r="A5" s="282" t="s">
        <v>917</v>
      </c>
    </row>
    <row r="6" spans="1:1" ht="24" customHeight="1" thickTop="1" thickBot="1" x14ac:dyDescent="0.3">
      <c r="A6" s="231" t="s">
        <v>919</v>
      </c>
    </row>
    <row r="7" spans="1:1" ht="24" customHeight="1" thickTop="1" thickBot="1" x14ac:dyDescent="0.3">
      <c r="A7" s="231" t="s">
        <v>920</v>
      </c>
    </row>
    <row r="8" spans="1:1" ht="21" customHeight="1" thickTop="1" thickBot="1" x14ac:dyDescent="0.3">
      <c r="A8" s="231" t="s">
        <v>921</v>
      </c>
    </row>
    <row r="9" spans="1:1" ht="23.25" customHeight="1" thickTop="1" thickBot="1" x14ac:dyDescent="0.3">
      <c r="A9" s="231" t="s">
        <v>922</v>
      </c>
    </row>
    <row r="10" spans="1:1" ht="26.25" customHeight="1" thickTop="1" thickBot="1" x14ac:dyDescent="0.3">
      <c r="A10" s="231" t="s">
        <v>923</v>
      </c>
    </row>
    <row r="11" spans="1:1" ht="26.25" customHeight="1" thickTop="1" thickBot="1" x14ac:dyDescent="0.3">
      <c r="A11" s="282" t="s">
        <v>918</v>
      </c>
    </row>
    <row r="12" spans="1:1" ht="26.25" customHeight="1" thickTop="1" thickBot="1" x14ac:dyDescent="0.3">
      <c r="A12" s="231" t="s">
        <v>924</v>
      </c>
    </row>
    <row r="13" spans="1:1" ht="26.25" customHeight="1" thickTop="1" thickBot="1" x14ac:dyDescent="0.3">
      <c r="A13" s="231" t="s">
        <v>925</v>
      </c>
    </row>
    <row r="14" spans="1:1" ht="26.25" customHeight="1" thickTop="1" thickBot="1" x14ac:dyDescent="0.3">
      <c r="A14" s="231" t="s">
        <v>926</v>
      </c>
    </row>
    <row r="15" spans="1:1" ht="26.25" customHeight="1" thickTop="1" thickBot="1" x14ac:dyDescent="0.3">
      <c r="A15" s="231" t="s">
        <v>927</v>
      </c>
    </row>
    <row r="16" spans="1:1" ht="26.25" customHeight="1" thickTop="1" thickBot="1" x14ac:dyDescent="0.3">
      <c r="A16" s="231" t="s">
        <v>928</v>
      </c>
    </row>
    <row r="17" spans="1:1" ht="22.5" customHeight="1" thickTop="1" thickBot="1" x14ac:dyDescent="0.3">
      <c r="A17" s="231" t="s">
        <v>929</v>
      </c>
    </row>
    <row r="18" spans="1:1" ht="23.25" customHeight="1" thickTop="1" thickBot="1" x14ac:dyDescent="0.3">
      <c r="A18" s="231" t="s">
        <v>930</v>
      </c>
    </row>
    <row r="19" spans="1:1" ht="23.25" customHeight="1" thickTop="1" thickBot="1" x14ac:dyDescent="0.3">
      <c r="A19" s="231" t="s">
        <v>931</v>
      </c>
    </row>
    <row r="20" spans="1:1" ht="23.25" customHeight="1" thickTop="1" thickBot="1" x14ac:dyDescent="0.3">
      <c r="A20" s="231" t="s">
        <v>932</v>
      </c>
    </row>
    <row r="21" spans="1:1" ht="24" customHeight="1" thickTop="1" thickBot="1" x14ac:dyDescent="0.3">
      <c r="A21" s="231" t="s">
        <v>933</v>
      </c>
    </row>
    <row r="22" spans="1:1" ht="17.25" thickTop="1" thickBot="1" x14ac:dyDescent="0.3">
      <c r="A22" s="231" t="s">
        <v>671</v>
      </c>
    </row>
    <row r="23" spans="1:1" ht="15.75" thickTop="1" x14ac:dyDescent="0.25"/>
  </sheetData>
  <printOptions horizontalCentered="1"/>
  <pageMargins left="0.70866141732283472" right="0.70866141732283472" top="0.74803149606299213" bottom="0.74803149606299213" header="0.31496062992125984" footer="0.31496062992125984"/>
  <pageSetup scale="97" orientation="landscape" horizontalDpi="300" verticalDpi="300"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view="pageBreakPreview" topLeftCell="A2" zoomScale="110" zoomScaleNormal="100" zoomScaleSheetLayoutView="110" workbookViewId="0">
      <selection activeCell="A4" sqref="A4"/>
    </sheetView>
  </sheetViews>
  <sheetFormatPr defaultRowHeight="15" x14ac:dyDescent="0.25"/>
  <cols>
    <col min="1" max="1" width="157.140625" customWidth="1"/>
  </cols>
  <sheetData>
    <row r="1" spans="1:4" ht="48" customHeight="1" thickTop="1" thickBot="1" x14ac:dyDescent="0.3">
      <c r="A1" s="230" t="s">
        <v>672</v>
      </c>
    </row>
    <row r="2" spans="1:4" ht="177" customHeight="1" thickTop="1" thickBot="1" x14ac:dyDescent="0.3">
      <c r="A2" s="99" t="s">
        <v>673</v>
      </c>
      <c r="B2" s="100"/>
      <c r="C2" s="100"/>
      <c r="D2" s="100"/>
    </row>
    <row r="3" spans="1:4" ht="28.5" customHeight="1" thickTop="1" thickBot="1" x14ac:dyDescent="0.3">
      <c r="A3" s="99" t="s">
        <v>674</v>
      </c>
    </row>
    <row r="4" spans="1:4" ht="183.75" customHeight="1" thickTop="1" thickBot="1" x14ac:dyDescent="0.3">
      <c r="A4" s="99" t="s">
        <v>946</v>
      </c>
    </row>
    <row r="5" spans="1:4" ht="126.75" thickTop="1" x14ac:dyDescent="0.25">
      <c r="A5" s="229" t="s">
        <v>906</v>
      </c>
    </row>
  </sheetData>
  <printOptions horizontalCentered="1"/>
  <pageMargins left="1.2736614173228347" right="0.70866141732283472" top="0.74803149606299213" bottom="0.74803149606299213" header="0.31496062992125984" footer="0.31496062992125984"/>
  <pageSetup paperSize="9" scale="95" orientation="landscape" horizontalDpi="300" verticalDpi="300" r:id="rId1"/>
  <headerFooter>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topLeftCell="A4" zoomScale="60" zoomScaleNormal="100" workbookViewId="0">
      <selection activeCell="U21" sqref="U21"/>
    </sheetView>
  </sheetViews>
  <sheetFormatPr defaultRowHeight="15" x14ac:dyDescent="0.25"/>
  <sheetData>
    <row r="1" spans="1:17" ht="67.5" customHeight="1" thickTop="1" thickBot="1" x14ac:dyDescent="0.3">
      <c r="A1" s="389" t="s">
        <v>675</v>
      </c>
      <c r="B1" s="389"/>
      <c r="C1" s="389"/>
      <c r="D1" s="389"/>
      <c r="E1" s="389"/>
      <c r="F1" s="389"/>
      <c r="G1" s="389"/>
      <c r="H1" s="389"/>
      <c r="I1" s="389"/>
      <c r="J1" s="389"/>
      <c r="K1" s="389"/>
      <c r="L1" s="389"/>
      <c r="M1" s="389"/>
      <c r="N1" s="389"/>
      <c r="O1" s="389"/>
      <c r="P1" s="389"/>
      <c r="Q1" s="389"/>
    </row>
    <row r="2" spans="1:17" ht="28.5" customHeight="1" thickTop="1" thickBot="1" x14ac:dyDescent="0.3">
      <c r="A2" s="390" t="s">
        <v>907</v>
      </c>
      <c r="B2" s="390"/>
      <c r="C2" s="390"/>
      <c r="D2" s="390"/>
      <c r="E2" s="390"/>
      <c r="F2" s="390"/>
      <c r="G2" s="390"/>
      <c r="H2" s="390"/>
      <c r="I2" s="390"/>
      <c r="J2" s="390"/>
      <c r="K2" s="390"/>
      <c r="L2" s="390"/>
      <c r="M2" s="390"/>
      <c r="N2" s="390"/>
      <c r="O2" s="390"/>
      <c r="P2" s="390"/>
      <c r="Q2" s="390"/>
    </row>
    <row r="3" spans="1:17" ht="16.5" thickTop="1" thickBot="1" x14ac:dyDescent="0.3">
      <c r="A3" s="390"/>
      <c r="B3" s="390"/>
      <c r="C3" s="390"/>
      <c r="D3" s="390"/>
      <c r="E3" s="390"/>
      <c r="F3" s="390"/>
      <c r="G3" s="390"/>
      <c r="H3" s="390"/>
      <c r="I3" s="390"/>
      <c r="J3" s="390"/>
      <c r="K3" s="390"/>
      <c r="L3" s="390"/>
      <c r="M3" s="390"/>
      <c r="N3" s="390"/>
      <c r="O3" s="390"/>
      <c r="P3" s="390"/>
      <c r="Q3" s="390"/>
    </row>
    <row r="4" spans="1:17" ht="133.5" customHeight="1" thickTop="1" thickBot="1" x14ac:dyDescent="0.3">
      <c r="A4" s="390"/>
      <c r="B4" s="390"/>
      <c r="C4" s="390"/>
      <c r="D4" s="390"/>
      <c r="E4" s="390"/>
      <c r="F4" s="390"/>
      <c r="G4" s="390"/>
      <c r="H4" s="390"/>
      <c r="I4" s="390"/>
      <c r="J4" s="390"/>
      <c r="K4" s="390"/>
      <c r="L4" s="390"/>
      <c r="M4" s="390"/>
      <c r="N4" s="390"/>
      <c r="O4" s="390"/>
      <c r="P4" s="390"/>
      <c r="Q4" s="390"/>
    </row>
    <row r="5" spans="1:17" ht="15.75" thickTop="1" x14ac:dyDescent="0.25">
      <c r="A5" s="391"/>
      <c r="B5" s="392"/>
      <c r="C5" s="392"/>
      <c r="D5" s="392"/>
      <c r="E5" s="392"/>
      <c r="F5" s="392"/>
      <c r="G5" s="392"/>
      <c r="H5" s="392"/>
      <c r="I5" s="392"/>
      <c r="J5" s="392"/>
      <c r="K5" s="392"/>
      <c r="L5" s="392"/>
      <c r="M5" s="392"/>
      <c r="N5" s="392"/>
      <c r="O5" s="392"/>
      <c r="P5" s="392"/>
      <c r="Q5" s="393"/>
    </row>
    <row r="6" spans="1:17" x14ac:dyDescent="0.25">
      <c r="A6" s="394"/>
      <c r="B6" s="395"/>
      <c r="C6" s="395"/>
      <c r="D6" s="395"/>
      <c r="E6" s="395"/>
      <c r="F6" s="395"/>
      <c r="G6" s="395"/>
      <c r="H6" s="395"/>
      <c r="I6" s="395"/>
      <c r="J6" s="395"/>
      <c r="K6" s="395"/>
      <c r="L6" s="395"/>
      <c r="M6" s="395"/>
      <c r="N6" s="395"/>
      <c r="O6" s="395"/>
      <c r="P6" s="395"/>
      <c r="Q6" s="396"/>
    </row>
    <row r="7" spans="1:17" x14ac:dyDescent="0.25">
      <c r="A7" s="394"/>
      <c r="B7" s="395"/>
      <c r="C7" s="395"/>
      <c r="D7" s="395"/>
      <c r="E7" s="395"/>
      <c r="F7" s="395"/>
      <c r="G7" s="395"/>
      <c r="H7" s="395"/>
      <c r="I7" s="395"/>
      <c r="J7" s="395"/>
      <c r="K7" s="395"/>
      <c r="L7" s="395"/>
      <c r="M7" s="395"/>
      <c r="N7" s="395"/>
      <c r="O7" s="395"/>
      <c r="P7" s="395"/>
      <c r="Q7" s="396"/>
    </row>
    <row r="8" spans="1:17" x14ac:dyDescent="0.25">
      <c r="A8" s="394"/>
      <c r="B8" s="395"/>
      <c r="C8" s="395"/>
      <c r="D8" s="395"/>
      <c r="E8" s="395"/>
      <c r="F8" s="395"/>
      <c r="G8" s="395"/>
      <c r="H8" s="395"/>
      <c r="I8" s="395"/>
      <c r="J8" s="395"/>
      <c r="K8" s="395"/>
      <c r="L8" s="395"/>
      <c r="M8" s="395"/>
      <c r="N8" s="395"/>
      <c r="O8" s="395"/>
      <c r="P8" s="395"/>
      <c r="Q8" s="396"/>
    </row>
    <row r="9" spans="1:17" x14ac:dyDescent="0.25">
      <c r="A9" s="394"/>
      <c r="B9" s="395"/>
      <c r="C9" s="395"/>
      <c r="D9" s="395"/>
      <c r="E9" s="395"/>
      <c r="F9" s="395"/>
      <c r="G9" s="395"/>
      <c r="H9" s="395"/>
      <c r="I9" s="395"/>
      <c r="J9" s="395"/>
      <c r="K9" s="395"/>
      <c r="L9" s="395"/>
      <c r="M9" s="395"/>
      <c r="N9" s="395"/>
      <c r="O9" s="395"/>
      <c r="P9" s="395"/>
      <c r="Q9" s="396"/>
    </row>
    <row r="10" spans="1:17" x14ac:dyDescent="0.25">
      <c r="A10" s="394"/>
      <c r="B10" s="395"/>
      <c r="C10" s="395"/>
      <c r="D10" s="395"/>
      <c r="E10" s="395"/>
      <c r="F10" s="395"/>
      <c r="G10" s="395"/>
      <c r="H10" s="395"/>
      <c r="I10" s="395"/>
      <c r="J10" s="395"/>
      <c r="K10" s="395"/>
      <c r="L10" s="395"/>
      <c r="M10" s="395"/>
      <c r="N10" s="395"/>
      <c r="O10" s="395"/>
      <c r="P10" s="395"/>
      <c r="Q10" s="396"/>
    </row>
    <row r="11" spans="1:17" x14ac:dyDescent="0.25">
      <c r="A11" s="394"/>
      <c r="B11" s="395"/>
      <c r="C11" s="395"/>
      <c r="D11" s="395"/>
      <c r="E11" s="395"/>
      <c r="F11" s="395"/>
      <c r="G11" s="395"/>
      <c r="H11" s="395"/>
      <c r="I11" s="395"/>
      <c r="J11" s="395"/>
      <c r="K11" s="395"/>
      <c r="L11" s="395"/>
      <c r="M11" s="395"/>
      <c r="N11" s="395"/>
      <c r="O11" s="395"/>
      <c r="P11" s="395"/>
      <c r="Q11" s="396"/>
    </row>
    <row r="12" spans="1:17" x14ac:dyDescent="0.25">
      <c r="A12" s="394"/>
      <c r="B12" s="395"/>
      <c r="C12" s="395"/>
      <c r="D12" s="395"/>
      <c r="E12" s="395"/>
      <c r="F12" s="395"/>
      <c r="G12" s="395"/>
      <c r="H12" s="395"/>
      <c r="I12" s="395"/>
      <c r="J12" s="395"/>
      <c r="K12" s="395"/>
      <c r="L12" s="395"/>
      <c r="M12" s="395"/>
      <c r="N12" s="395"/>
      <c r="O12" s="395"/>
      <c r="P12" s="395"/>
      <c r="Q12" s="396"/>
    </row>
    <row r="13" spans="1:17" x14ac:dyDescent="0.25">
      <c r="A13" s="394"/>
      <c r="B13" s="395"/>
      <c r="C13" s="395"/>
      <c r="D13" s="395"/>
      <c r="E13" s="395"/>
      <c r="F13" s="395"/>
      <c r="G13" s="395"/>
      <c r="H13" s="395"/>
      <c r="I13" s="395"/>
      <c r="J13" s="395"/>
      <c r="K13" s="395"/>
      <c r="L13" s="395"/>
      <c r="M13" s="395"/>
      <c r="N13" s="395"/>
      <c r="O13" s="395"/>
      <c r="P13" s="395"/>
      <c r="Q13" s="396"/>
    </row>
    <row r="14" spans="1:17" x14ac:dyDescent="0.25">
      <c r="A14" s="394"/>
      <c r="B14" s="395"/>
      <c r="C14" s="395"/>
      <c r="D14" s="395"/>
      <c r="E14" s="395"/>
      <c r="F14" s="395"/>
      <c r="G14" s="395"/>
      <c r="H14" s="395"/>
      <c r="I14" s="395"/>
      <c r="J14" s="395"/>
      <c r="K14" s="395"/>
      <c r="L14" s="395"/>
      <c r="M14" s="395"/>
      <c r="N14" s="395"/>
      <c r="O14" s="395"/>
      <c r="P14" s="395"/>
      <c r="Q14" s="396"/>
    </row>
    <row r="15" spans="1:17" x14ac:dyDescent="0.25">
      <c r="A15" s="394"/>
      <c r="B15" s="395"/>
      <c r="C15" s="395"/>
      <c r="D15" s="395"/>
      <c r="E15" s="395"/>
      <c r="F15" s="395"/>
      <c r="G15" s="395"/>
      <c r="H15" s="395"/>
      <c r="I15" s="395"/>
      <c r="J15" s="395"/>
      <c r="K15" s="395"/>
      <c r="L15" s="395"/>
      <c r="M15" s="395"/>
      <c r="N15" s="395"/>
      <c r="O15" s="395"/>
      <c r="P15" s="395"/>
      <c r="Q15" s="396"/>
    </row>
    <row r="16" spans="1:17" x14ac:dyDescent="0.25">
      <c r="A16" s="394"/>
      <c r="B16" s="395"/>
      <c r="C16" s="395"/>
      <c r="D16" s="395"/>
      <c r="E16" s="395"/>
      <c r="F16" s="395"/>
      <c r="G16" s="395"/>
      <c r="H16" s="395"/>
      <c r="I16" s="395"/>
      <c r="J16" s="395"/>
      <c r="K16" s="395"/>
      <c r="L16" s="395"/>
      <c r="M16" s="395"/>
      <c r="N16" s="395"/>
      <c r="O16" s="395"/>
      <c r="P16" s="395"/>
      <c r="Q16" s="396"/>
    </row>
    <row r="17" spans="1:17" x14ac:dyDescent="0.25">
      <c r="A17" s="394"/>
      <c r="B17" s="395"/>
      <c r="C17" s="395"/>
      <c r="D17" s="395"/>
      <c r="E17" s="395"/>
      <c r="F17" s="395"/>
      <c r="G17" s="395"/>
      <c r="H17" s="395"/>
      <c r="I17" s="395"/>
      <c r="J17" s="395"/>
      <c r="K17" s="395"/>
      <c r="L17" s="395"/>
      <c r="M17" s="395"/>
      <c r="N17" s="395"/>
      <c r="O17" s="395"/>
      <c r="P17" s="395"/>
      <c r="Q17" s="396"/>
    </row>
    <row r="18" spans="1:17" x14ac:dyDescent="0.25">
      <c r="A18" s="394"/>
      <c r="B18" s="395"/>
      <c r="C18" s="395"/>
      <c r="D18" s="395"/>
      <c r="E18" s="395"/>
      <c r="F18" s="395"/>
      <c r="G18" s="395"/>
      <c r="H18" s="395"/>
      <c r="I18" s="395"/>
      <c r="J18" s="395"/>
      <c r="K18" s="395"/>
      <c r="L18" s="395"/>
      <c r="M18" s="395"/>
      <c r="N18" s="395"/>
      <c r="O18" s="395"/>
      <c r="P18" s="395"/>
      <c r="Q18" s="396"/>
    </row>
    <row r="19" spans="1:17" x14ac:dyDescent="0.25">
      <c r="A19" s="394"/>
      <c r="B19" s="395"/>
      <c r="C19" s="395"/>
      <c r="D19" s="395"/>
      <c r="E19" s="395"/>
      <c r="F19" s="395"/>
      <c r="G19" s="395"/>
      <c r="H19" s="395"/>
      <c r="I19" s="395"/>
      <c r="J19" s="395"/>
      <c r="K19" s="395"/>
      <c r="L19" s="395"/>
      <c r="M19" s="395"/>
      <c r="N19" s="395"/>
      <c r="O19" s="395"/>
      <c r="P19" s="395"/>
      <c r="Q19" s="396"/>
    </row>
    <row r="20" spans="1:17" x14ac:dyDescent="0.25">
      <c r="A20" s="394"/>
      <c r="B20" s="395"/>
      <c r="C20" s="395"/>
      <c r="D20" s="395"/>
      <c r="E20" s="395"/>
      <c r="F20" s="395"/>
      <c r="G20" s="395"/>
      <c r="H20" s="395"/>
      <c r="I20" s="395"/>
      <c r="J20" s="395"/>
      <c r="K20" s="395"/>
      <c r="L20" s="395"/>
      <c r="M20" s="395"/>
      <c r="N20" s="395"/>
      <c r="O20" s="395"/>
      <c r="P20" s="395"/>
      <c r="Q20" s="396"/>
    </row>
    <row r="21" spans="1:17" x14ac:dyDescent="0.25">
      <c r="A21" s="394"/>
      <c r="B21" s="395"/>
      <c r="C21" s="395"/>
      <c r="D21" s="395"/>
      <c r="E21" s="395"/>
      <c r="F21" s="395"/>
      <c r="G21" s="395"/>
      <c r="H21" s="395"/>
      <c r="I21" s="395"/>
      <c r="J21" s="395"/>
      <c r="K21" s="395"/>
      <c r="L21" s="395"/>
      <c r="M21" s="395"/>
      <c r="N21" s="395"/>
      <c r="O21" s="395"/>
      <c r="P21" s="395"/>
      <c r="Q21" s="396"/>
    </row>
    <row r="22" spans="1:17" x14ac:dyDescent="0.25">
      <c r="A22" s="394"/>
      <c r="B22" s="395"/>
      <c r="C22" s="395"/>
      <c r="D22" s="395"/>
      <c r="E22" s="395"/>
      <c r="F22" s="395"/>
      <c r="G22" s="395"/>
      <c r="H22" s="395"/>
      <c r="I22" s="395"/>
      <c r="J22" s="395"/>
      <c r="K22" s="395"/>
      <c r="L22" s="395"/>
      <c r="M22" s="395"/>
      <c r="N22" s="395"/>
      <c r="O22" s="395"/>
      <c r="P22" s="395"/>
      <c r="Q22" s="396"/>
    </row>
    <row r="23" spans="1:17" x14ac:dyDescent="0.25">
      <c r="A23" s="394"/>
      <c r="B23" s="395"/>
      <c r="C23" s="395"/>
      <c r="D23" s="395"/>
      <c r="E23" s="395"/>
      <c r="F23" s="395"/>
      <c r="G23" s="395"/>
      <c r="H23" s="395"/>
      <c r="I23" s="395"/>
      <c r="J23" s="395"/>
      <c r="K23" s="395"/>
      <c r="L23" s="395"/>
      <c r="M23" s="395"/>
      <c r="N23" s="395"/>
      <c r="O23" s="395"/>
      <c r="P23" s="395"/>
      <c r="Q23" s="396"/>
    </row>
    <row r="24" spans="1:17" x14ac:dyDescent="0.25">
      <c r="A24" s="394"/>
      <c r="B24" s="395"/>
      <c r="C24" s="395"/>
      <c r="D24" s="395"/>
      <c r="E24" s="395"/>
      <c r="F24" s="395"/>
      <c r="G24" s="395"/>
      <c r="H24" s="395"/>
      <c r="I24" s="395"/>
      <c r="J24" s="395"/>
      <c r="K24" s="395"/>
      <c r="L24" s="395"/>
      <c r="M24" s="395"/>
      <c r="N24" s="395"/>
      <c r="O24" s="395"/>
      <c r="P24" s="395"/>
      <c r="Q24" s="396"/>
    </row>
    <row r="25" spans="1:17" x14ac:dyDescent="0.25">
      <c r="A25" s="394"/>
      <c r="B25" s="395"/>
      <c r="C25" s="395"/>
      <c r="D25" s="395"/>
      <c r="E25" s="395"/>
      <c r="F25" s="395"/>
      <c r="G25" s="395"/>
      <c r="H25" s="395"/>
      <c r="I25" s="395"/>
      <c r="J25" s="395"/>
      <c r="K25" s="395"/>
      <c r="L25" s="395"/>
      <c r="M25" s="395"/>
      <c r="N25" s="395"/>
      <c r="O25" s="395"/>
      <c r="P25" s="395"/>
      <c r="Q25" s="396"/>
    </row>
    <row r="26" spans="1:17" x14ac:dyDescent="0.25">
      <c r="A26" s="394"/>
      <c r="B26" s="395"/>
      <c r="C26" s="395"/>
      <c r="D26" s="395"/>
      <c r="E26" s="395"/>
      <c r="F26" s="395"/>
      <c r="G26" s="395"/>
      <c r="H26" s="395"/>
      <c r="I26" s="395"/>
      <c r="J26" s="395"/>
      <c r="K26" s="395"/>
      <c r="L26" s="395"/>
      <c r="M26" s="395"/>
      <c r="N26" s="395"/>
      <c r="O26" s="395"/>
      <c r="P26" s="395"/>
      <c r="Q26" s="396"/>
    </row>
    <row r="27" spans="1:17" x14ac:dyDescent="0.25">
      <c r="A27" s="394"/>
      <c r="B27" s="395"/>
      <c r="C27" s="395"/>
      <c r="D27" s="395"/>
      <c r="E27" s="395"/>
      <c r="F27" s="395"/>
      <c r="G27" s="395"/>
      <c r="H27" s="395"/>
      <c r="I27" s="395"/>
      <c r="J27" s="395"/>
      <c r="K27" s="395"/>
      <c r="L27" s="395"/>
      <c r="M27" s="395"/>
      <c r="N27" s="395"/>
      <c r="O27" s="395"/>
      <c r="P27" s="395"/>
      <c r="Q27" s="396"/>
    </row>
    <row r="28" spans="1:17" x14ac:dyDescent="0.25">
      <c r="A28" s="394"/>
      <c r="B28" s="395"/>
      <c r="C28" s="395"/>
      <c r="D28" s="395"/>
      <c r="E28" s="395"/>
      <c r="F28" s="395"/>
      <c r="G28" s="395"/>
      <c r="H28" s="395"/>
      <c r="I28" s="395"/>
      <c r="J28" s="395"/>
      <c r="K28" s="395"/>
      <c r="L28" s="395"/>
      <c r="M28" s="395"/>
      <c r="N28" s="395"/>
      <c r="O28" s="395"/>
      <c r="P28" s="395"/>
      <c r="Q28" s="396"/>
    </row>
    <row r="29" spans="1:17" x14ac:dyDescent="0.25">
      <c r="A29" s="394"/>
      <c r="B29" s="395"/>
      <c r="C29" s="395"/>
      <c r="D29" s="395"/>
      <c r="E29" s="395"/>
      <c r="F29" s="395"/>
      <c r="G29" s="395"/>
      <c r="H29" s="395"/>
      <c r="I29" s="395"/>
      <c r="J29" s="395"/>
      <c r="K29" s="395"/>
      <c r="L29" s="395"/>
      <c r="M29" s="395"/>
      <c r="N29" s="395"/>
      <c r="O29" s="395"/>
      <c r="P29" s="395"/>
      <c r="Q29" s="396"/>
    </row>
    <row r="30" spans="1:17" x14ac:dyDescent="0.25">
      <c r="A30" s="394"/>
      <c r="B30" s="395"/>
      <c r="C30" s="395"/>
      <c r="D30" s="395"/>
      <c r="E30" s="395"/>
      <c r="F30" s="395"/>
      <c r="G30" s="395"/>
      <c r="H30" s="395"/>
      <c r="I30" s="395"/>
      <c r="J30" s="395"/>
      <c r="K30" s="395"/>
      <c r="L30" s="395"/>
      <c r="M30" s="395"/>
      <c r="N30" s="395"/>
      <c r="O30" s="395"/>
      <c r="P30" s="395"/>
      <c r="Q30" s="396"/>
    </row>
    <row r="31" spans="1:17" x14ac:dyDescent="0.25">
      <c r="A31" s="394"/>
      <c r="B31" s="395"/>
      <c r="C31" s="395"/>
      <c r="D31" s="395"/>
      <c r="E31" s="395"/>
      <c r="F31" s="395"/>
      <c r="G31" s="395"/>
      <c r="H31" s="395"/>
      <c r="I31" s="395"/>
      <c r="J31" s="395"/>
      <c r="K31" s="395"/>
      <c r="L31" s="395"/>
      <c r="M31" s="395"/>
      <c r="N31" s="395"/>
      <c r="O31" s="395"/>
      <c r="P31" s="395"/>
      <c r="Q31" s="396"/>
    </row>
    <row r="32" spans="1:17" x14ac:dyDescent="0.25">
      <c r="A32" s="394"/>
      <c r="B32" s="395"/>
      <c r="C32" s="395"/>
      <c r="D32" s="395"/>
      <c r="E32" s="395"/>
      <c r="F32" s="395"/>
      <c r="G32" s="395"/>
      <c r="H32" s="395"/>
      <c r="I32" s="395"/>
      <c r="J32" s="395"/>
      <c r="K32" s="395"/>
      <c r="L32" s="395"/>
      <c r="M32" s="395"/>
      <c r="N32" s="395"/>
      <c r="O32" s="395"/>
      <c r="P32" s="395"/>
      <c r="Q32" s="396"/>
    </row>
    <row r="33" spans="1:17" x14ac:dyDescent="0.25">
      <c r="A33" s="394"/>
      <c r="B33" s="395"/>
      <c r="C33" s="395"/>
      <c r="D33" s="395"/>
      <c r="E33" s="395"/>
      <c r="F33" s="395"/>
      <c r="G33" s="395"/>
      <c r="H33" s="395"/>
      <c r="I33" s="395"/>
      <c r="J33" s="395"/>
      <c r="K33" s="395"/>
      <c r="L33" s="395"/>
      <c r="M33" s="395"/>
      <c r="N33" s="395"/>
      <c r="O33" s="395"/>
      <c r="P33" s="395"/>
      <c r="Q33" s="396"/>
    </row>
    <row r="34" spans="1:17" x14ac:dyDescent="0.25">
      <c r="A34" s="394"/>
      <c r="B34" s="395"/>
      <c r="C34" s="395"/>
      <c r="D34" s="395"/>
      <c r="E34" s="395"/>
      <c r="F34" s="395"/>
      <c r="G34" s="395"/>
      <c r="H34" s="395"/>
      <c r="I34" s="395"/>
      <c r="J34" s="395"/>
      <c r="K34" s="395"/>
      <c r="L34" s="395"/>
      <c r="M34" s="395"/>
      <c r="N34" s="395"/>
      <c r="O34" s="395"/>
      <c r="P34" s="395"/>
      <c r="Q34" s="396"/>
    </row>
    <row r="35" spans="1:17" x14ac:dyDescent="0.25">
      <c r="A35" s="394"/>
      <c r="B35" s="395"/>
      <c r="C35" s="395"/>
      <c r="D35" s="395"/>
      <c r="E35" s="395"/>
      <c r="F35" s="395"/>
      <c r="G35" s="395"/>
      <c r="H35" s="395"/>
      <c r="I35" s="395"/>
      <c r="J35" s="395"/>
      <c r="K35" s="395"/>
      <c r="L35" s="395"/>
      <c r="M35" s="395"/>
      <c r="N35" s="395"/>
      <c r="O35" s="395"/>
      <c r="P35" s="395"/>
      <c r="Q35" s="396"/>
    </row>
    <row r="36" spans="1:17" x14ac:dyDescent="0.25">
      <c r="A36" s="394"/>
      <c r="B36" s="395"/>
      <c r="C36" s="395"/>
      <c r="D36" s="395"/>
      <c r="E36" s="395"/>
      <c r="F36" s="395"/>
      <c r="G36" s="395"/>
      <c r="H36" s="395"/>
      <c r="I36" s="395"/>
      <c r="J36" s="395"/>
      <c r="K36" s="395"/>
      <c r="L36" s="395"/>
      <c r="M36" s="395"/>
      <c r="N36" s="395"/>
      <c r="O36" s="395"/>
      <c r="P36" s="395"/>
      <c r="Q36" s="396"/>
    </row>
    <row r="37" spans="1:17" ht="80.25" customHeight="1" thickBot="1" x14ac:dyDescent="0.3">
      <c r="A37" s="397"/>
      <c r="B37" s="398"/>
      <c r="C37" s="398"/>
      <c r="D37" s="398"/>
      <c r="E37" s="398"/>
      <c r="F37" s="398"/>
      <c r="G37" s="398"/>
      <c r="H37" s="398"/>
      <c r="I37" s="398"/>
      <c r="J37" s="398"/>
      <c r="K37" s="398"/>
      <c r="L37" s="398"/>
      <c r="M37" s="398"/>
      <c r="N37" s="398"/>
      <c r="O37" s="398"/>
      <c r="P37" s="398"/>
      <c r="Q37" s="399"/>
    </row>
    <row r="38" spans="1:17" ht="15.75" thickTop="1" x14ac:dyDescent="0.25"/>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2" orientation="landscape" r:id="rId1"/>
  <headerFooter>
    <oddFooter>&amp;L&amp;P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activeCell="N3" sqref="N3"/>
    </sheetView>
  </sheetViews>
  <sheetFormatPr defaultRowHeight="15" x14ac:dyDescent="0.25"/>
  <cols>
    <col min="12" max="12" width="29.28515625" customWidth="1"/>
  </cols>
  <sheetData>
    <row r="1" spans="1:12" ht="43.5" customHeight="1" thickTop="1" thickBot="1" x14ac:dyDescent="0.3">
      <c r="A1" s="400" t="s">
        <v>676</v>
      </c>
      <c r="B1" s="401"/>
      <c r="C1" s="401"/>
      <c r="D1" s="401"/>
      <c r="E1" s="401"/>
      <c r="F1" s="401"/>
      <c r="G1" s="401"/>
      <c r="H1" s="401"/>
      <c r="I1" s="401"/>
      <c r="J1" s="401"/>
      <c r="K1" s="401"/>
      <c r="L1" s="402"/>
    </row>
    <row r="2" spans="1:12" ht="56.25" customHeight="1" thickTop="1" thickBot="1" x14ac:dyDescent="0.3">
      <c r="A2" s="403" t="s">
        <v>908</v>
      </c>
      <c r="B2" s="404"/>
      <c r="C2" s="404"/>
      <c r="D2" s="404"/>
      <c r="E2" s="404"/>
      <c r="F2" s="404"/>
      <c r="G2" s="404"/>
      <c r="H2" s="404"/>
      <c r="I2" s="404"/>
      <c r="J2" s="404"/>
      <c r="K2" s="404"/>
      <c r="L2" s="405"/>
    </row>
    <row r="3" spans="1:12" ht="15.75" thickTop="1" x14ac:dyDescent="0.25">
      <c r="A3" s="392"/>
      <c r="B3" s="392"/>
      <c r="C3" s="392"/>
      <c r="D3" s="392"/>
      <c r="E3" s="392"/>
      <c r="F3" s="392"/>
      <c r="G3" s="392"/>
      <c r="H3" s="392"/>
      <c r="I3" s="392"/>
      <c r="J3" s="392"/>
      <c r="K3" s="392"/>
      <c r="L3" s="392"/>
    </row>
    <row r="4" spans="1:12" x14ac:dyDescent="0.25">
      <c r="A4" s="406"/>
      <c r="B4" s="406"/>
      <c r="C4" s="406"/>
      <c r="D4" s="406"/>
      <c r="E4" s="406"/>
      <c r="F4" s="406"/>
      <c r="G4" s="406"/>
      <c r="H4" s="406"/>
      <c r="I4" s="406"/>
      <c r="J4" s="406"/>
      <c r="K4" s="406"/>
      <c r="L4" s="406"/>
    </row>
    <row r="5" spans="1:12" x14ac:dyDescent="0.25">
      <c r="A5" s="406"/>
      <c r="B5" s="406"/>
      <c r="C5" s="406"/>
      <c r="D5" s="406"/>
      <c r="E5" s="406"/>
      <c r="F5" s="406"/>
      <c r="G5" s="406"/>
      <c r="H5" s="406"/>
      <c r="I5" s="406"/>
      <c r="J5" s="406"/>
      <c r="K5" s="406"/>
      <c r="L5" s="406"/>
    </row>
    <row r="6" spans="1:12" x14ac:dyDescent="0.25">
      <c r="A6" s="406"/>
      <c r="B6" s="406"/>
      <c r="C6" s="406"/>
      <c r="D6" s="406"/>
      <c r="E6" s="406"/>
      <c r="F6" s="406"/>
      <c r="G6" s="406"/>
      <c r="H6" s="406"/>
      <c r="I6" s="406"/>
      <c r="J6" s="406"/>
      <c r="K6" s="406"/>
      <c r="L6" s="406"/>
    </row>
    <row r="7" spans="1:12" x14ac:dyDescent="0.25">
      <c r="A7" s="406"/>
      <c r="B7" s="406"/>
      <c r="C7" s="406"/>
      <c r="D7" s="406"/>
      <c r="E7" s="406"/>
      <c r="F7" s="406"/>
      <c r="G7" s="406"/>
      <c r="H7" s="406"/>
      <c r="I7" s="406"/>
      <c r="J7" s="406"/>
      <c r="K7" s="406"/>
      <c r="L7" s="406"/>
    </row>
    <row r="8" spans="1:12" x14ac:dyDescent="0.25">
      <c r="A8" s="406"/>
      <c r="B8" s="406"/>
      <c r="C8" s="406"/>
      <c r="D8" s="406"/>
      <c r="E8" s="406"/>
      <c r="F8" s="406"/>
      <c r="G8" s="406"/>
      <c r="H8" s="406"/>
      <c r="I8" s="406"/>
      <c r="J8" s="406"/>
      <c r="K8" s="406"/>
      <c r="L8" s="406"/>
    </row>
    <row r="9" spans="1:12" x14ac:dyDescent="0.25">
      <c r="A9" s="406"/>
      <c r="B9" s="406"/>
      <c r="C9" s="406"/>
      <c r="D9" s="406"/>
      <c r="E9" s="406"/>
      <c r="F9" s="406"/>
      <c r="G9" s="406"/>
      <c r="H9" s="406"/>
      <c r="I9" s="406"/>
      <c r="J9" s="406"/>
      <c r="K9" s="406"/>
      <c r="L9" s="406"/>
    </row>
    <row r="10" spans="1:12" x14ac:dyDescent="0.25">
      <c r="A10" s="406"/>
      <c r="B10" s="406"/>
      <c r="C10" s="406"/>
      <c r="D10" s="406"/>
      <c r="E10" s="406"/>
      <c r="F10" s="406"/>
      <c r="G10" s="406"/>
      <c r="H10" s="406"/>
      <c r="I10" s="406"/>
      <c r="J10" s="406"/>
      <c r="K10" s="406"/>
      <c r="L10" s="406"/>
    </row>
    <row r="11" spans="1:12" x14ac:dyDescent="0.25">
      <c r="A11" s="406"/>
      <c r="B11" s="406"/>
      <c r="C11" s="406"/>
      <c r="D11" s="406"/>
      <c r="E11" s="406"/>
      <c r="F11" s="406"/>
      <c r="G11" s="406"/>
      <c r="H11" s="406"/>
      <c r="I11" s="406"/>
      <c r="J11" s="406"/>
      <c r="K11" s="406"/>
      <c r="L11" s="406"/>
    </row>
    <row r="12" spans="1:12" x14ac:dyDescent="0.25">
      <c r="A12" s="406"/>
      <c r="B12" s="406"/>
      <c r="C12" s="406"/>
      <c r="D12" s="406"/>
      <c r="E12" s="406"/>
      <c r="F12" s="406"/>
      <c r="G12" s="406"/>
      <c r="H12" s="406"/>
      <c r="I12" s="406"/>
      <c r="J12" s="406"/>
      <c r="K12" s="406"/>
      <c r="L12" s="406"/>
    </row>
    <row r="13" spans="1:12" x14ac:dyDescent="0.25">
      <c r="A13" s="406"/>
      <c r="B13" s="406"/>
      <c r="C13" s="406"/>
      <c r="D13" s="406"/>
      <c r="E13" s="406"/>
      <c r="F13" s="406"/>
      <c r="G13" s="406"/>
      <c r="H13" s="406"/>
      <c r="I13" s="406"/>
      <c r="J13" s="406"/>
      <c r="K13" s="406"/>
      <c r="L13" s="406"/>
    </row>
    <row r="14" spans="1:12" x14ac:dyDescent="0.25">
      <c r="A14" s="406"/>
      <c r="B14" s="406"/>
      <c r="C14" s="406"/>
      <c r="D14" s="406"/>
      <c r="E14" s="406"/>
      <c r="F14" s="406"/>
      <c r="G14" s="406"/>
      <c r="H14" s="406"/>
      <c r="I14" s="406"/>
      <c r="J14" s="406"/>
      <c r="K14" s="406"/>
      <c r="L14" s="406"/>
    </row>
    <row r="15" spans="1:12" x14ac:dyDescent="0.25">
      <c r="A15" s="406"/>
      <c r="B15" s="406"/>
      <c r="C15" s="406"/>
      <c r="D15" s="406"/>
      <c r="E15" s="406"/>
      <c r="F15" s="406"/>
      <c r="G15" s="406"/>
      <c r="H15" s="406"/>
      <c r="I15" s="406"/>
      <c r="J15" s="406"/>
      <c r="K15" s="406"/>
      <c r="L15" s="406"/>
    </row>
    <row r="16" spans="1:12" x14ac:dyDescent="0.25">
      <c r="A16" s="406"/>
      <c r="B16" s="406"/>
      <c r="C16" s="406"/>
      <c r="D16" s="406"/>
      <c r="E16" s="406"/>
      <c r="F16" s="406"/>
      <c r="G16" s="406"/>
      <c r="H16" s="406"/>
      <c r="I16" s="406"/>
      <c r="J16" s="406"/>
      <c r="K16" s="406"/>
      <c r="L16" s="406"/>
    </row>
    <row r="17" spans="1:12" x14ac:dyDescent="0.25">
      <c r="A17" s="406"/>
      <c r="B17" s="406"/>
      <c r="C17" s="406"/>
      <c r="D17" s="406"/>
      <c r="E17" s="406"/>
      <c r="F17" s="406"/>
      <c r="G17" s="406"/>
      <c r="H17" s="406"/>
      <c r="I17" s="406"/>
      <c r="J17" s="406"/>
      <c r="K17" s="406"/>
      <c r="L17" s="406"/>
    </row>
    <row r="18" spans="1:12" x14ac:dyDescent="0.25">
      <c r="A18" s="406"/>
      <c r="B18" s="406"/>
      <c r="C18" s="406"/>
      <c r="D18" s="406"/>
      <c r="E18" s="406"/>
      <c r="F18" s="406"/>
      <c r="G18" s="406"/>
      <c r="H18" s="406"/>
      <c r="I18" s="406"/>
      <c r="J18" s="406"/>
      <c r="K18" s="406"/>
      <c r="L18" s="406"/>
    </row>
    <row r="19" spans="1:12" x14ac:dyDescent="0.25">
      <c r="A19" s="406"/>
      <c r="B19" s="406"/>
      <c r="C19" s="406"/>
      <c r="D19" s="406"/>
      <c r="E19" s="406"/>
      <c r="F19" s="406"/>
      <c r="G19" s="406"/>
      <c r="H19" s="406"/>
      <c r="I19" s="406"/>
      <c r="J19" s="406"/>
      <c r="K19" s="406"/>
      <c r="L19" s="406"/>
    </row>
    <row r="20" spans="1:12" x14ac:dyDescent="0.25">
      <c r="A20" s="406"/>
      <c r="B20" s="406"/>
      <c r="C20" s="406"/>
      <c r="D20" s="406"/>
      <c r="E20" s="406"/>
      <c r="F20" s="406"/>
      <c r="G20" s="406"/>
      <c r="H20" s="406"/>
      <c r="I20" s="406"/>
      <c r="J20" s="406"/>
      <c r="K20" s="406"/>
      <c r="L20" s="406"/>
    </row>
    <row r="21" spans="1:12" x14ac:dyDescent="0.25">
      <c r="A21" s="406"/>
      <c r="B21" s="406"/>
      <c r="C21" s="406"/>
      <c r="D21" s="406"/>
      <c r="E21" s="406"/>
      <c r="F21" s="406"/>
      <c r="G21" s="406"/>
      <c r="H21" s="406"/>
      <c r="I21" s="406"/>
      <c r="J21" s="406"/>
      <c r="K21" s="406"/>
      <c r="L21" s="406"/>
    </row>
    <row r="22" spans="1:12" x14ac:dyDescent="0.25">
      <c r="A22" s="406"/>
      <c r="B22" s="406"/>
      <c r="C22" s="406"/>
      <c r="D22" s="406"/>
      <c r="E22" s="406"/>
      <c r="F22" s="406"/>
      <c r="G22" s="406"/>
      <c r="H22" s="406"/>
      <c r="I22" s="406"/>
      <c r="J22" s="406"/>
      <c r="K22" s="406"/>
      <c r="L22" s="406"/>
    </row>
    <row r="23" spans="1:12" x14ac:dyDescent="0.25">
      <c r="A23" s="406"/>
      <c r="B23" s="406"/>
      <c r="C23" s="406"/>
      <c r="D23" s="406"/>
      <c r="E23" s="406"/>
      <c r="F23" s="406"/>
      <c r="G23" s="406"/>
      <c r="H23" s="406"/>
      <c r="I23" s="406"/>
      <c r="J23" s="406"/>
      <c r="K23" s="406"/>
      <c r="L23" s="406"/>
    </row>
    <row r="24" spans="1:12" x14ac:dyDescent="0.25">
      <c r="A24" s="406"/>
      <c r="B24" s="406"/>
      <c r="C24" s="406"/>
      <c r="D24" s="406"/>
      <c r="E24" s="406"/>
      <c r="F24" s="406"/>
      <c r="G24" s="406"/>
      <c r="H24" s="406"/>
      <c r="I24" s="406"/>
      <c r="J24" s="406"/>
      <c r="K24" s="406"/>
      <c r="L24" s="406"/>
    </row>
    <row r="25" spans="1:12" x14ac:dyDescent="0.25">
      <c r="A25" s="406"/>
      <c r="B25" s="406"/>
      <c r="C25" s="406"/>
      <c r="D25" s="406"/>
      <c r="E25" s="406"/>
      <c r="F25" s="406"/>
      <c r="G25" s="406"/>
      <c r="H25" s="406"/>
      <c r="I25" s="406"/>
      <c r="J25" s="406"/>
      <c r="K25" s="406"/>
      <c r="L25" s="406"/>
    </row>
    <row r="26" spans="1:12" x14ac:dyDescent="0.25">
      <c r="A26" s="406"/>
      <c r="B26" s="406"/>
      <c r="C26" s="406"/>
      <c r="D26" s="406"/>
      <c r="E26" s="406"/>
      <c r="F26" s="406"/>
      <c r="G26" s="406"/>
      <c r="H26" s="406"/>
      <c r="I26" s="406"/>
      <c r="J26" s="406"/>
      <c r="K26" s="406"/>
      <c r="L26" s="406"/>
    </row>
    <row r="27" spans="1:12" x14ac:dyDescent="0.25">
      <c r="A27" s="406"/>
      <c r="B27" s="406"/>
      <c r="C27" s="406"/>
      <c r="D27" s="406"/>
      <c r="E27" s="406"/>
      <c r="F27" s="406"/>
      <c r="G27" s="406"/>
      <c r="H27" s="406"/>
      <c r="I27" s="406"/>
      <c r="J27" s="406"/>
      <c r="K27" s="406"/>
      <c r="L27" s="406"/>
    </row>
    <row r="28" spans="1:12" x14ac:dyDescent="0.25">
      <c r="A28" s="406"/>
      <c r="B28" s="406"/>
      <c r="C28" s="406"/>
      <c r="D28" s="406"/>
      <c r="E28" s="406"/>
      <c r="F28" s="406"/>
      <c r="G28" s="406"/>
      <c r="H28" s="406"/>
      <c r="I28" s="406"/>
      <c r="J28" s="406"/>
      <c r="K28" s="406"/>
      <c r="L28" s="406"/>
    </row>
  </sheetData>
  <mergeCells count="3">
    <mergeCell ref="A1:L1"/>
    <mergeCell ref="A2:L2"/>
    <mergeCell ref="A3:L28"/>
  </mergeCells>
  <printOptions horizontalCentered="1"/>
  <pageMargins left="0.70866141732283472" right="0.70866141732283472" top="0.74803149606299213" bottom="0.74803149606299213" header="0.31496062992125984" footer="0.31496062992125984"/>
  <pageSetup paperSize="9" scale="94" orientation="landscape" horizontalDpi="1200" verticalDpi="1200"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view="pageBreakPreview" zoomScale="64" zoomScaleNormal="98" zoomScaleSheetLayoutView="64" workbookViewId="0">
      <pane ySplit="1" topLeftCell="A10" activePane="bottomLeft" state="frozen"/>
      <selection pane="bottomLeft" activeCell="R13" sqref="R13"/>
    </sheetView>
  </sheetViews>
  <sheetFormatPr defaultRowHeight="14.25" thickTop="1" thickBottom="1" x14ac:dyDescent="0.25"/>
  <cols>
    <col min="1" max="1" width="9.140625" style="379"/>
    <col min="2" max="2" width="15.5703125" style="7" customWidth="1"/>
    <col min="3" max="3" width="12.140625" style="7" customWidth="1"/>
    <col min="4" max="4" width="14.7109375" style="7" customWidth="1"/>
    <col min="5" max="5" width="13" style="7" customWidth="1"/>
    <col min="6" max="6" width="14.28515625" style="7" customWidth="1"/>
    <col min="7" max="7" width="13.7109375" style="7" customWidth="1"/>
    <col min="8" max="8" width="24" style="7" customWidth="1"/>
    <col min="9" max="9" width="11.85546875" style="7" customWidth="1"/>
    <col min="10" max="10" width="10.140625" style="7" customWidth="1"/>
    <col min="11" max="11" width="9.140625" style="7" customWidth="1"/>
    <col min="12" max="12" width="17.7109375" style="8" customWidth="1"/>
    <col min="13" max="13" width="17.28515625" style="8" customWidth="1"/>
    <col min="14" max="14" width="17.28515625" style="335" customWidth="1"/>
    <col min="15" max="15" width="9.85546875" style="8" customWidth="1"/>
    <col min="16" max="16" width="11.85546875" style="8" customWidth="1"/>
    <col min="17" max="17" width="14" style="7" customWidth="1"/>
    <col min="18" max="21" width="14" style="302" customWidth="1"/>
    <col min="22" max="22" width="11.7109375" style="7" customWidth="1"/>
    <col min="23" max="23" width="7.7109375" style="7" customWidth="1"/>
    <col min="24" max="259" width="9.140625" style="5"/>
    <col min="260" max="260" width="15.85546875" style="5" customWidth="1"/>
    <col min="261" max="261" width="15.28515625" style="5" customWidth="1"/>
    <col min="262" max="262" width="16.85546875" style="5" customWidth="1"/>
    <col min="263" max="263" width="21.42578125" style="5" customWidth="1"/>
    <col min="264" max="264" width="16.7109375" style="5" customWidth="1"/>
    <col min="265" max="265" width="17.7109375" style="5" customWidth="1"/>
    <col min="266" max="266" width="16.140625" style="5" customWidth="1"/>
    <col min="267" max="267" width="27.140625" style="5" customWidth="1"/>
    <col min="268" max="268" width="12.42578125" style="5" customWidth="1"/>
    <col min="269" max="269" width="11.7109375" style="5" customWidth="1"/>
    <col min="270" max="270" width="18.140625" style="5" customWidth="1"/>
    <col min="271" max="271" width="18.28515625" style="5" customWidth="1"/>
    <col min="272" max="272" width="16.7109375" style="5" customWidth="1"/>
    <col min="273" max="273" width="17.85546875" style="5" customWidth="1"/>
    <col min="274" max="274" width="16.85546875" style="5" customWidth="1"/>
    <col min="275" max="275" width="15.7109375" style="5" bestFit="1" customWidth="1"/>
    <col min="276" max="276" width="15.28515625" style="5" customWidth="1"/>
    <col min="277" max="277" width="24.7109375" style="5" customWidth="1"/>
    <col min="278" max="278" width="10.28515625" style="5" customWidth="1"/>
    <col min="279" max="279" width="9.28515625" style="5" bestFit="1" customWidth="1"/>
    <col min="280" max="515" width="9.140625" style="5"/>
    <col min="516" max="516" width="15.85546875" style="5" customWidth="1"/>
    <col min="517" max="517" width="15.28515625" style="5" customWidth="1"/>
    <col min="518" max="518" width="16.85546875" style="5" customWidth="1"/>
    <col min="519" max="519" width="21.42578125" style="5" customWidth="1"/>
    <col min="520" max="520" width="16.7109375" style="5" customWidth="1"/>
    <col min="521" max="521" width="17.7109375" style="5" customWidth="1"/>
    <col min="522" max="522" width="16.140625" style="5" customWidth="1"/>
    <col min="523" max="523" width="27.140625" style="5" customWidth="1"/>
    <col min="524" max="524" width="12.42578125" style="5" customWidth="1"/>
    <col min="525" max="525" width="11.7109375" style="5" customWidth="1"/>
    <col min="526" max="526" width="18.140625" style="5" customWidth="1"/>
    <col min="527" max="527" width="18.28515625" style="5" customWidth="1"/>
    <col min="528" max="528" width="16.7109375" style="5" customWidth="1"/>
    <col min="529" max="529" width="17.85546875" style="5" customWidth="1"/>
    <col min="530" max="530" width="16.85546875" style="5" customWidth="1"/>
    <col min="531" max="531" width="15.7109375" style="5" bestFit="1" customWidth="1"/>
    <col min="532" max="532" width="15.28515625" style="5" customWidth="1"/>
    <col min="533" max="533" width="24.7109375" style="5" customWidth="1"/>
    <col min="534" max="534" width="10.28515625" style="5" customWidth="1"/>
    <col min="535" max="535" width="9.28515625" style="5" bestFit="1" customWidth="1"/>
    <col min="536" max="771" width="9.140625" style="5"/>
    <col min="772" max="772" width="15.85546875" style="5" customWidth="1"/>
    <col min="773" max="773" width="15.28515625" style="5" customWidth="1"/>
    <col min="774" max="774" width="16.85546875" style="5" customWidth="1"/>
    <col min="775" max="775" width="21.42578125" style="5" customWidth="1"/>
    <col min="776" max="776" width="16.7109375" style="5" customWidth="1"/>
    <col min="777" max="777" width="17.7109375" style="5" customWidth="1"/>
    <col min="778" max="778" width="16.140625" style="5" customWidth="1"/>
    <col min="779" max="779" width="27.140625" style="5" customWidth="1"/>
    <col min="780" max="780" width="12.42578125" style="5" customWidth="1"/>
    <col min="781" max="781" width="11.7109375" style="5" customWidth="1"/>
    <col min="782" max="782" width="18.140625" style="5" customWidth="1"/>
    <col min="783" max="783" width="18.28515625" style="5" customWidth="1"/>
    <col min="784" max="784" width="16.7109375" style="5" customWidth="1"/>
    <col min="785" max="785" width="17.85546875" style="5" customWidth="1"/>
    <col min="786" max="786" width="16.85546875" style="5" customWidth="1"/>
    <col min="787" max="787" width="15.7109375" style="5" bestFit="1" customWidth="1"/>
    <col min="788" max="788" width="15.28515625" style="5" customWidth="1"/>
    <col min="789" max="789" width="24.7109375" style="5" customWidth="1"/>
    <col min="790" max="790" width="10.28515625" style="5" customWidth="1"/>
    <col min="791" max="791" width="9.28515625" style="5" bestFit="1" customWidth="1"/>
    <col min="792" max="1027" width="9.140625" style="5"/>
    <col min="1028" max="1028" width="15.85546875" style="5" customWidth="1"/>
    <col min="1029" max="1029" width="15.28515625" style="5" customWidth="1"/>
    <col min="1030" max="1030" width="16.85546875" style="5" customWidth="1"/>
    <col min="1031" max="1031" width="21.42578125" style="5" customWidth="1"/>
    <col min="1032" max="1032" width="16.7109375" style="5" customWidth="1"/>
    <col min="1033" max="1033" width="17.7109375" style="5" customWidth="1"/>
    <col min="1034" max="1034" width="16.140625" style="5" customWidth="1"/>
    <col min="1035" max="1035" width="27.140625" style="5" customWidth="1"/>
    <col min="1036" max="1036" width="12.42578125" style="5" customWidth="1"/>
    <col min="1037" max="1037" width="11.7109375" style="5" customWidth="1"/>
    <col min="1038" max="1038" width="18.140625" style="5" customWidth="1"/>
    <col min="1039" max="1039" width="18.28515625" style="5" customWidth="1"/>
    <col min="1040" max="1040" width="16.7109375" style="5" customWidth="1"/>
    <col min="1041" max="1041" width="17.85546875" style="5" customWidth="1"/>
    <col min="1042" max="1042" width="16.85546875" style="5" customWidth="1"/>
    <col min="1043" max="1043" width="15.7109375" style="5" bestFit="1" customWidth="1"/>
    <col min="1044" max="1044" width="15.28515625" style="5" customWidth="1"/>
    <col min="1045" max="1045" width="24.7109375" style="5" customWidth="1"/>
    <col min="1046" max="1046" width="10.28515625" style="5" customWidth="1"/>
    <col min="1047" max="1047" width="9.28515625" style="5" bestFit="1" customWidth="1"/>
    <col min="1048" max="1283" width="9.140625" style="5"/>
    <col min="1284" max="1284" width="15.85546875" style="5" customWidth="1"/>
    <col min="1285" max="1285" width="15.28515625" style="5" customWidth="1"/>
    <col min="1286" max="1286" width="16.85546875" style="5" customWidth="1"/>
    <col min="1287" max="1287" width="21.42578125" style="5" customWidth="1"/>
    <col min="1288" max="1288" width="16.7109375" style="5" customWidth="1"/>
    <col min="1289" max="1289" width="17.7109375" style="5" customWidth="1"/>
    <col min="1290" max="1290" width="16.140625" style="5" customWidth="1"/>
    <col min="1291" max="1291" width="27.140625" style="5" customWidth="1"/>
    <col min="1292" max="1292" width="12.42578125" style="5" customWidth="1"/>
    <col min="1293" max="1293" width="11.7109375" style="5" customWidth="1"/>
    <col min="1294" max="1294" width="18.140625" style="5" customWidth="1"/>
    <col min="1295" max="1295" width="18.28515625" style="5" customWidth="1"/>
    <col min="1296" max="1296" width="16.7109375" style="5" customWidth="1"/>
    <col min="1297" max="1297" width="17.85546875" style="5" customWidth="1"/>
    <col min="1298" max="1298" width="16.85546875" style="5" customWidth="1"/>
    <col min="1299" max="1299" width="15.7109375" style="5" bestFit="1" customWidth="1"/>
    <col min="1300" max="1300" width="15.28515625" style="5" customWidth="1"/>
    <col min="1301" max="1301" width="24.7109375" style="5" customWidth="1"/>
    <col min="1302" max="1302" width="10.28515625" style="5" customWidth="1"/>
    <col min="1303" max="1303" width="9.28515625" style="5" bestFit="1" customWidth="1"/>
    <col min="1304" max="1539" width="9.140625" style="5"/>
    <col min="1540" max="1540" width="15.85546875" style="5" customWidth="1"/>
    <col min="1541" max="1541" width="15.28515625" style="5" customWidth="1"/>
    <col min="1542" max="1542" width="16.85546875" style="5" customWidth="1"/>
    <col min="1543" max="1543" width="21.42578125" style="5" customWidth="1"/>
    <col min="1544" max="1544" width="16.7109375" style="5" customWidth="1"/>
    <col min="1545" max="1545" width="17.7109375" style="5" customWidth="1"/>
    <col min="1546" max="1546" width="16.140625" style="5" customWidth="1"/>
    <col min="1547" max="1547" width="27.140625" style="5" customWidth="1"/>
    <col min="1548" max="1548" width="12.42578125" style="5" customWidth="1"/>
    <col min="1549" max="1549" width="11.7109375" style="5" customWidth="1"/>
    <col min="1550" max="1550" width="18.140625" style="5" customWidth="1"/>
    <col min="1551" max="1551" width="18.28515625" style="5" customWidth="1"/>
    <col min="1552" max="1552" width="16.7109375" style="5" customWidth="1"/>
    <col min="1553" max="1553" width="17.85546875" style="5" customWidth="1"/>
    <col min="1554" max="1554" width="16.85546875" style="5" customWidth="1"/>
    <col min="1555" max="1555" width="15.7109375" style="5" bestFit="1" customWidth="1"/>
    <col min="1556" max="1556" width="15.28515625" style="5" customWidth="1"/>
    <col min="1557" max="1557" width="24.7109375" style="5" customWidth="1"/>
    <col min="1558" max="1558" width="10.28515625" style="5" customWidth="1"/>
    <col min="1559" max="1559" width="9.28515625" style="5" bestFit="1" customWidth="1"/>
    <col min="1560" max="1795" width="9.140625" style="5"/>
    <col min="1796" max="1796" width="15.85546875" style="5" customWidth="1"/>
    <col min="1797" max="1797" width="15.28515625" style="5" customWidth="1"/>
    <col min="1798" max="1798" width="16.85546875" style="5" customWidth="1"/>
    <col min="1799" max="1799" width="21.42578125" style="5" customWidth="1"/>
    <col min="1800" max="1800" width="16.7109375" style="5" customWidth="1"/>
    <col min="1801" max="1801" width="17.7109375" style="5" customWidth="1"/>
    <col min="1802" max="1802" width="16.140625" style="5" customWidth="1"/>
    <col min="1803" max="1803" width="27.140625" style="5" customWidth="1"/>
    <col min="1804" max="1804" width="12.42578125" style="5" customWidth="1"/>
    <col min="1805" max="1805" width="11.7109375" style="5" customWidth="1"/>
    <col min="1806" max="1806" width="18.140625" style="5" customWidth="1"/>
    <col min="1807" max="1807" width="18.28515625" style="5" customWidth="1"/>
    <col min="1808" max="1808" width="16.7109375" style="5" customWidth="1"/>
    <col min="1809" max="1809" width="17.85546875" style="5" customWidth="1"/>
    <col min="1810" max="1810" width="16.85546875" style="5" customWidth="1"/>
    <col min="1811" max="1811" width="15.7109375" style="5" bestFit="1" customWidth="1"/>
    <col min="1812" max="1812" width="15.28515625" style="5" customWidth="1"/>
    <col min="1813" max="1813" width="24.7109375" style="5" customWidth="1"/>
    <col min="1814" max="1814" width="10.28515625" style="5" customWidth="1"/>
    <col min="1815" max="1815" width="9.28515625" style="5" bestFit="1" customWidth="1"/>
    <col min="1816" max="2051" width="9.140625" style="5"/>
    <col min="2052" max="2052" width="15.85546875" style="5" customWidth="1"/>
    <col min="2053" max="2053" width="15.28515625" style="5" customWidth="1"/>
    <col min="2054" max="2054" width="16.85546875" style="5" customWidth="1"/>
    <col min="2055" max="2055" width="21.42578125" style="5" customWidth="1"/>
    <col min="2056" max="2056" width="16.7109375" style="5" customWidth="1"/>
    <col min="2057" max="2057" width="17.7109375" style="5" customWidth="1"/>
    <col min="2058" max="2058" width="16.140625" style="5" customWidth="1"/>
    <col min="2059" max="2059" width="27.140625" style="5" customWidth="1"/>
    <col min="2060" max="2060" width="12.42578125" style="5" customWidth="1"/>
    <col min="2061" max="2061" width="11.7109375" style="5" customWidth="1"/>
    <col min="2062" max="2062" width="18.140625" style="5" customWidth="1"/>
    <col min="2063" max="2063" width="18.28515625" style="5" customWidth="1"/>
    <col min="2064" max="2064" width="16.7109375" style="5" customWidth="1"/>
    <col min="2065" max="2065" width="17.85546875" style="5" customWidth="1"/>
    <col min="2066" max="2066" width="16.85546875" style="5" customWidth="1"/>
    <col min="2067" max="2067" width="15.7109375" style="5" bestFit="1" customWidth="1"/>
    <col min="2068" max="2068" width="15.28515625" style="5" customWidth="1"/>
    <col min="2069" max="2069" width="24.7109375" style="5" customWidth="1"/>
    <col min="2070" max="2070" width="10.28515625" style="5" customWidth="1"/>
    <col min="2071" max="2071" width="9.28515625" style="5" bestFit="1" customWidth="1"/>
    <col min="2072" max="2307" width="9.140625" style="5"/>
    <col min="2308" max="2308" width="15.85546875" style="5" customWidth="1"/>
    <col min="2309" max="2309" width="15.28515625" style="5" customWidth="1"/>
    <col min="2310" max="2310" width="16.85546875" style="5" customWidth="1"/>
    <col min="2311" max="2311" width="21.42578125" style="5" customWidth="1"/>
    <col min="2312" max="2312" width="16.7109375" style="5" customWidth="1"/>
    <col min="2313" max="2313" width="17.7109375" style="5" customWidth="1"/>
    <col min="2314" max="2314" width="16.140625" style="5" customWidth="1"/>
    <col min="2315" max="2315" width="27.140625" style="5" customWidth="1"/>
    <col min="2316" max="2316" width="12.42578125" style="5" customWidth="1"/>
    <col min="2317" max="2317" width="11.7109375" style="5" customWidth="1"/>
    <col min="2318" max="2318" width="18.140625" style="5" customWidth="1"/>
    <col min="2319" max="2319" width="18.28515625" style="5" customWidth="1"/>
    <col min="2320" max="2320" width="16.7109375" style="5" customWidth="1"/>
    <col min="2321" max="2321" width="17.85546875" style="5" customWidth="1"/>
    <col min="2322" max="2322" width="16.85546875" style="5" customWidth="1"/>
    <col min="2323" max="2323" width="15.7109375" style="5" bestFit="1" customWidth="1"/>
    <col min="2324" max="2324" width="15.28515625" style="5" customWidth="1"/>
    <col min="2325" max="2325" width="24.7109375" style="5" customWidth="1"/>
    <col min="2326" max="2326" width="10.28515625" style="5" customWidth="1"/>
    <col min="2327" max="2327" width="9.28515625" style="5" bestFit="1" customWidth="1"/>
    <col min="2328" max="2563" width="9.140625" style="5"/>
    <col min="2564" max="2564" width="15.85546875" style="5" customWidth="1"/>
    <col min="2565" max="2565" width="15.28515625" style="5" customWidth="1"/>
    <col min="2566" max="2566" width="16.85546875" style="5" customWidth="1"/>
    <col min="2567" max="2567" width="21.42578125" style="5" customWidth="1"/>
    <col min="2568" max="2568" width="16.7109375" style="5" customWidth="1"/>
    <col min="2569" max="2569" width="17.7109375" style="5" customWidth="1"/>
    <col min="2570" max="2570" width="16.140625" style="5" customWidth="1"/>
    <col min="2571" max="2571" width="27.140625" style="5" customWidth="1"/>
    <col min="2572" max="2572" width="12.42578125" style="5" customWidth="1"/>
    <col min="2573" max="2573" width="11.7109375" style="5" customWidth="1"/>
    <col min="2574" max="2574" width="18.140625" style="5" customWidth="1"/>
    <col min="2575" max="2575" width="18.28515625" style="5" customWidth="1"/>
    <col min="2576" max="2576" width="16.7109375" style="5" customWidth="1"/>
    <col min="2577" max="2577" width="17.85546875" style="5" customWidth="1"/>
    <col min="2578" max="2578" width="16.85546875" style="5" customWidth="1"/>
    <col min="2579" max="2579" width="15.7109375" style="5" bestFit="1" customWidth="1"/>
    <col min="2580" max="2580" width="15.28515625" style="5" customWidth="1"/>
    <col min="2581" max="2581" width="24.7109375" style="5" customWidth="1"/>
    <col min="2582" max="2582" width="10.28515625" style="5" customWidth="1"/>
    <col min="2583" max="2583" width="9.28515625" style="5" bestFit="1" customWidth="1"/>
    <col min="2584" max="2819" width="9.140625" style="5"/>
    <col min="2820" max="2820" width="15.85546875" style="5" customWidth="1"/>
    <col min="2821" max="2821" width="15.28515625" style="5" customWidth="1"/>
    <col min="2822" max="2822" width="16.85546875" style="5" customWidth="1"/>
    <col min="2823" max="2823" width="21.42578125" style="5" customWidth="1"/>
    <col min="2824" max="2824" width="16.7109375" style="5" customWidth="1"/>
    <col min="2825" max="2825" width="17.7109375" style="5" customWidth="1"/>
    <col min="2826" max="2826" width="16.140625" style="5" customWidth="1"/>
    <col min="2827" max="2827" width="27.140625" style="5" customWidth="1"/>
    <col min="2828" max="2828" width="12.42578125" style="5" customWidth="1"/>
    <col min="2829" max="2829" width="11.7109375" style="5" customWidth="1"/>
    <col min="2830" max="2830" width="18.140625" style="5" customWidth="1"/>
    <col min="2831" max="2831" width="18.28515625" style="5" customWidth="1"/>
    <col min="2832" max="2832" width="16.7109375" style="5" customWidth="1"/>
    <col min="2833" max="2833" width="17.85546875" style="5" customWidth="1"/>
    <col min="2834" max="2834" width="16.85546875" style="5" customWidth="1"/>
    <col min="2835" max="2835" width="15.7109375" style="5" bestFit="1" customWidth="1"/>
    <col min="2836" max="2836" width="15.28515625" style="5" customWidth="1"/>
    <col min="2837" max="2837" width="24.7109375" style="5" customWidth="1"/>
    <col min="2838" max="2838" width="10.28515625" style="5" customWidth="1"/>
    <col min="2839" max="2839" width="9.28515625" style="5" bestFit="1" customWidth="1"/>
    <col min="2840" max="3075" width="9.140625" style="5"/>
    <col min="3076" max="3076" width="15.85546875" style="5" customWidth="1"/>
    <col min="3077" max="3077" width="15.28515625" style="5" customWidth="1"/>
    <col min="3078" max="3078" width="16.85546875" style="5" customWidth="1"/>
    <col min="3079" max="3079" width="21.42578125" style="5" customWidth="1"/>
    <col min="3080" max="3080" width="16.7109375" style="5" customWidth="1"/>
    <col min="3081" max="3081" width="17.7109375" style="5" customWidth="1"/>
    <col min="3082" max="3082" width="16.140625" style="5" customWidth="1"/>
    <col min="3083" max="3083" width="27.140625" style="5" customWidth="1"/>
    <col min="3084" max="3084" width="12.42578125" style="5" customWidth="1"/>
    <col min="3085" max="3085" width="11.7109375" style="5" customWidth="1"/>
    <col min="3086" max="3086" width="18.140625" style="5" customWidth="1"/>
    <col min="3087" max="3087" width="18.28515625" style="5" customWidth="1"/>
    <col min="3088" max="3088" width="16.7109375" style="5" customWidth="1"/>
    <col min="3089" max="3089" width="17.85546875" style="5" customWidth="1"/>
    <col min="3090" max="3090" width="16.85546875" style="5" customWidth="1"/>
    <col min="3091" max="3091" width="15.7109375" style="5" bestFit="1" customWidth="1"/>
    <col min="3092" max="3092" width="15.28515625" style="5" customWidth="1"/>
    <col min="3093" max="3093" width="24.7109375" style="5" customWidth="1"/>
    <col min="3094" max="3094" width="10.28515625" style="5" customWidth="1"/>
    <col min="3095" max="3095" width="9.28515625" style="5" bestFit="1" customWidth="1"/>
    <col min="3096" max="3331" width="9.140625" style="5"/>
    <col min="3332" max="3332" width="15.85546875" style="5" customWidth="1"/>
    <col min="3333" max="3333" width="15.28515625" style="5" customWidth="1"/>
    <col min="3334" max="3334" width="16.85546875" style="5" customWidth="1"/>
    <col min="3335" max="3335" width="21.42578125" style="5" customWidth="1"/>
    <col min="3336" max="3336" width="16.7109375" style="5" customWidth="1"/>
    <col min="3337" max="3337" width="17.7109375" style="5" customWidth="1"/>
    <col min="3338" max="3338" width="16.140625" style="5" customWidth="1"/>
    <col min="3339" max="3339" width="27.140625" style="5" customWidth="1"/>
    <col min="3340" max="3340" width="12.42578125" style="5" customWidth="1"/>
    <col min="3341" max="3341" width="11.7109375" style="5" customWidth="1"/>
    <col min="3342" max="3342" width="18.140625" style="5" customWidth="1"/>
    <col min="3343" max="3343" width="18.28515625" style="5" customWidth="1"/>
    <col min="3344" max="3344" width="16.7109375" style="5" customWidth="1"/>
    <col min="3345" max="3345" width="17.85546875" style="5" customWidth="1"/>
    <col min="3346" max="3346" width="16.85546875" style="5" customWidth="1"/>
    <col min="3347" max="3347" width="15.7109375" style="5" bestFit="1" customWidth="1"/>
    <col min="3348" max="3348" width="15.28515625" style="5" customWidth="1"/>
    <col min="3349" max="3349" width="24.7109375" style="5" customWidth="1"/>
    <col min="3350" max="3350" width="10.28515625" style="5" customWidth="1"/>
    <col min="3351" max="3351" width="9.28515625" style="5" bestFit="1" customWidth="1"/>
    <col min="3352" max="3587" width="9.140625" style="5"/>
    <col min="3588" max="3588" width="15.85546875" style="5" customWidth="1"/>
    <col min="3589" max="3589" width="15.28515625" style="5" customWidth="1"/>
    <col min="3590" max="3590" width="16.85546875" style="5" customWidth="1"/>
    <col min="3591" max="3591" width="21.42578125" style="5" customWidth="1"/>
    <col min="3592" max="3592" width="16.7109375" style="5" customWidth="1"/>
    <col min="3593" max="3593" width="17.7109375" style="5" customWidth="1"/>
    <col min="3594" max="3594" width="16.140625" style="5" customWidth="1"/>
    <col min="3595" max="3595" width="27.140625" style="5" customWidth="1"/>
    <col min="3596" max="3596" width="12.42578125" style="5" customWidth="1"/>
    <col min="3597" max="3597" width="11.7109375" style="5" customWidth="1"/>
    <col min="3598" max="3598" width="18.140625" style="5" customWidth="1"/>
    <col min="3599" max="3599" width="18.28515625" style="5" customWidth="1"/>
    <col min="3600" max="3600" width="16.7109375" style="5" customWidth="1"/>
    <col min="3601" max="3601" width="17.85546875" style="5" customWidth="1"/>
    <col min="3602" max="3602" width="16.85546875" style="5" customWidth="1"/>
    <col min="3603" max="3603" width="15.7109375" style="5" bestFit="1" customWidth="1"/>
    <col min="3604" max="3604" width="15.28515625" style="5" customWidth="1"/>
    <col min="3605" max="3605" width="24.7109375" style="5" customWidth="1"/>
    <col min="3606" max="3606" width="10.28515625" style="5" customWidth="1"/>
    <col min="3607" max="3607" width="9.28515625" style="5" bestFit="1" customWidth="1"/>
    <col min="3608" max="3843" width="9.140625" style="5"/>
    <col min="3844" max="3844" width="15.85546875" style="5" customWidth="1"/>
    <col min="3845" max="3845" width="15.28515625" style="5" customWidth="1"/>
    <col min="3846" max="3846" width="16.85546875" style="5" customWidth="1"/>
    <col min="3847" max="3847" width="21.42578125" style="5" customWidth="1"/>
    <col min="3848" max="3848" width="16.7109375" style="5" customWidth="1"/>
    <col min="3849" max="3849" width="17.7109375" style="5" customWidth="1"/>
    <col min="3850" max="3850" width="16.140625" style="5" customWidth="1"/>
    <col min="3851" max="3851" width="27.140625" style="5" customWidth="1"/>
    <col min="3852" max="3852" width="12.42578125" style="5" customWidth="1"/>
    <col min="3853" max="3853" width="11.7109375" style="5" customWidth="1"/>
    <col min="3854" max="3854" width="18.140625" style="5" customWidth="1"/>
    <col min="3855" max="3855" width="18.28515625" style="5" customWidth="1"/>
    <col min="3856" max="3856" width="16.7109375" style="5" customWidth="1"/>
    <col min="3857" max="3857" width="17.85546875" style="5" customWidth="1"/>
    <col min="3858" max="3858" width="16.85546875" style="5" customWidth="1"/>
    <col min="3859" max="3859" width="15.7109375" style="5" bestFit="1" customWidth="1"/>
    <col min="3860" max="3860" width="15.28515625" style="5" customWidth="1"/>
    <col min="3861" max="3861" width="24.7109375" style="5" customWidth="1"/>
    <col min="3862" max="3862" width="10.28515625" style="5" customWidth="1"/>
    <col min="3863" max="3863" width="9.28515625" style="5" bestFit="1" customWidth="1"/>
    <col min="3864" max="4099" width="9.140625" style="5"/>
    <col min="4100" max="4100" width="15.85546875" style="5" customWidth="1"/>
    <col min="4101" max="4101" width="15.28515625" style="5" customWidth="1"/>
    <col min="4102" max="4102" width="16.85546875" style="5" customWidth="1"/>
    <col min="4103" max="4103" width="21.42578125" style="5" customWidth="1"/>
    <col min="4104" max="4104" width="16.7109375" style="5" customWidth="1"/>
    <col min="4105" max="4105" width="17.7109375" style="5" customWidth="1"/>
    <col min="4106" max="4106" width="16.140625" style="5" customWidth="1"/>
    <col min="4107" max="4107" width="27.140625" style="5" customWidth="1"/>
    <col min="4108" max="4108" width="12.42578125" style="5" customWidth="1"/>
    <col min="4109" max="4109" width="11.7109375" style="5" customWidth="1"/>
    <col min="4110" max="4110" width="18.140625" style="5" customWidth="1"/>
    <col min="4111" max="4111" width="18.28515625" style="5" customWidth="1"/>
    <col min="4112" max="4112" width="16.7109375" style="5" customWidth="1"/>
    <col min="4113" max="4113" width="17.85546875" style="5" customWidth="1"/>
    <col min="4114" max="4114" width="16.85546875" style="5" customWidth="1"/>
    <col min="4115" max="4115" width="15.7109375" style="5" bestFit="1" customWidth="1"/>
    <col min="4116" max="4116" width="15.28515625" style="5" customWidth="1"/>
    <col min="4117" max="4117" width="24.7109375" style="5" customWidth="1"/>
    <col min="4118" max="4118" width="10.28515625" style="5" customWidth="1"/>
    <col min="4119" max="4119" width="9.28515625" style="5" bestFit="1" customWidth="1"/>
    <col min="4120" max="4355" width="9.140625" style="5"/>
    <col min="4356" max="4356" width="15.85546875" style="5" customWidth="1"/>
    <col min="4357" max="4357" width="15.28515625" style="5" customWidth="1"/>
    <col min="4358" max="4358" width="16.85546875" style="5" customWidth="1"/>
    <col min="4359" max="4359" width="21.42578125" style="5" customWidth="1"/>
    <col min="4360" max="4360" width="16.7109375" style="5" customWidth="1"/>
    <col min="4361" max="4361" width="17.7109375" style="5" customWidth="1"/>
    <col min="4362" max="4362" width="16.140625" style="5" customWidth="1"/>
    <col min="4363" max="4363" width="27.140625" style="5" customWidth="1"/>
    <col min="4364" max="4364" width="12.42578125" style="5" customWidth="1"/>
    <col min="4365" max="4365" width="11.7109375" style="5" customWidth="1"/>
    <col min="4366" max="4366" width="18.140625" style="5" customWidth="1"/>
    <col min="4367" max="4367" width="18.28515625" style="5" customWidth="1"/>
    <col min="4368" max="4368" width="16.7109375" style="5" customWidth="1"/>
    <col min="4369" max="4369" width="17.85546875" style="5" customWidth="1"/>
    <col min="4370" max="4370" width="16.85546875" style="5" customWidth="1"/>
    <col min="4371" max="4371" width="15.7109375" style="5" bestFit="1" customWidth="1"/>
    <col min="4372" max="4372" width="15.28515625" style="5" customWidth="1"/>
    <col min="4373" max="4373" width="24.7109375" style="5" customWidth="1"/>
    <col min="4374" max="4374" width="10.28515625" style="5" customWidth="1"/>
    <col min="4375" max="4375" width="9.28515625" style="5" bestFit="1" customWidth="1"/>
    <col min="4376" max="4611" width="9.140625" style="5"/>
    <col min="4612" max="4612" width="15.85546875" style="5" customWidth="1"/>
    <col min="4613" max="4613" width="15.28515625" style="5" customWidth="1"/>
    <col min="4614" max="4614" width="16.85546875" style="5" customWidth="1"/>
    <col min="4615" max="4615" width="21.42578125" style="5" customWidth="1"/>
    <col min="4616" max="4616" width="16.7109375" style="5" customWidth="1"/>
    <col min="4617" max="4617" width="17.7109375" style="5" customWidth="1"/>
    <col min="4618" max="4618" width="16.140625" style="5" customWidth="1"/>
    <col min="4619" max="4619" width="27.140625" style="5" customWidth="1"/>
    <col min="4620" max="4620" width="12.42578125" style="5" customWidth="1"/>
    <col min="4621" max="4621" width="11.7109375" style="5" customWidth="1"/>
    <col min="4622" max="4622" width="18.140625" style="5" customWidth="1"/>
    <col min="4623" max="4623" width="18.28515625" style="5" customWidth="1"/>
    <col min="4624" max="4624" width="16.7109375" style="5" customWidth="1"/>
    <col min="4625" max="4625" width="17.85546875" style="5" customWidth="1"/>
    <col min="4626" max="4626" width="16.85546875" style="5" customWidth="1"/>
    <col min="4627" max="4627" width="15.7109375" style="5" bestFit="1" customWidth="1"/>
    <col min="4628" max="4628" width="15.28515625" style="5" customWidth="1"/>
    <col min="4629" max="4629" width="24.7109375" style="5" customWidth="1"/>
    <col min="4630" max="4630" width="10.28515625" style="5" customWidth="1"/>
    <col min="4631" max="4631" width="9.28515625" style="5" bestFit="1" customWidth="1"/>
    <col min="4632" max="4867" width="9.140625" style="5"/>
    <col min="4868" max="4868" width="15.85546875" style="5" customWidth="1"/>
    <col min="4869" max="4869" width="15.28515625" style="5" customWidth="1"/>
    <col min="4870" max="4870" width="16.85546875" style="5" customWidth="1"/>
    <col min="4871" max="4871" width="21.42578125" style="5" customWidth="1"/>
    <col min="4872" max="4872" width="16.7109375" style="5" customWidth="1"/>
    <col min="4873" max="4873" width="17.7109375" style="5" customWidth="1"/>
    <col min="4874" max="4874" width="16.140625" style="5" customWidth="1"/>
    <col min="4875" max="4875" width="27.140625" style="5" customWidth="1"/>
    <col min="4876" max="4876" width="12.42578125" style="5" customWidth="1"/>
    <col min="4877" max="4877" width="11.7109375" style="5" customWidth="1"/>
    <col min="4878" max="4878" width="18.140625" style="5" customWidth="1"/>
    <col min="4879" max="4879" width="18.28515625" style="5" customWidth="1"/>
    <col min="4880" max="4880" width="16.7109375" style="5" customWidth="1"/>
    <col min="4881" max="4881" width="17.85546875" style="5" customWidth="1"/>
    <col min="4882" max="4882" width="16.85546875" style="5" customWidth="1"/>
    <col min="4883" max="4883" width="15.7109375" style="5" bestFit="1" customWidth="1"/>
    <col min="4884" max="4884" width="15.28515625" style="5" customWidth="1"/>
    <col min="4885" max="4885" width="24.7109375" style="5" customWidth="1"/>
    <col min="4886" max="4886" width="10.28515625" style="5" customWidth="1"/>
    <col min="4887" max="4887" width="9.28515625" style="5" bestFit="1" customWidth="1"/>
    <col min="4888" max="5123" width="9.140625" style="5"/>
    <col min="5124" max="5124" width="15.85546875" style="5" customWidth="1"/>
    <col min="5125" max="5125" width="15.28515625" style="5" customWidth="1"/>
    <col min="5126" max="5126" width="16.85546875" style="5" customWidth="1"/>
    <col min="5127" max="5127" width="21.42578125" style="5" customWidth="1"/>
    <col min="5128" max="5128" width="16.7109375" style="5" customWidth="1"/>
    <col min="5129" max="5129" width="17.7109375" style="5" customWidth="1"/>
    <col min="5130" max="5130" width="16.140625" style="5" customWidth="1"/>
    <col min="5131" max="5131" width="27.140625" style="5" customWidth="1"/>
    <col min="5132" max="5132" width="12.42578125" style="5" customWidth="1"/>
    <col min="5133" max="5133" width="11.7109375" style="5" customWidth="1"/>
    <col min="5134" max="5134" width="18.140625" style="5" customWidth="1"/>
    <col min="5135" max="5135" width="18.28515625" style="5" customWidth="1"/>
    <col min="5136" max="5136" width="16.7109375" style="5" customWidth="1"/>
    <col min="5137" max="5137" width="17.85546875" style="5" customWidth="1"/>
    <col min="5138" max="5138" width="16.85546875" style="5" customWidth="1"/>
    <col min="5139" max="5139" width="15.7109375" style="5" bestFit="1" customWidth="1"/>
    <col min="5140" max="5140" width="15.28515625" style="5" customWidth="1"/>
    <col min="5141" max="5141" width="24.7109375" style="5" customWidth="1"/>
    <col min="5142" max="5142" width="10.28515625" style="5" customWidth="1"/>
    <col min="5143" max="5143" width="9.28515625" style="5" bestFit="1" customWidth="1"/>
    <col min="5144" max="5379" width="9.140625" style="5"/>
    <col min="5380" max="5380" width="15.85546875" style="5" customWidth="1"/>
    <col min="5381" max="5381" width="15.28515625" style="5" customWidth="1"/>
    <col min="5382" max="5382" width="16.85546875" style="5" customWidth="1"/>
    <col min="5383" max="5383" width="21.42578125" style="5" customWidth="1"/>
    <col min="5384" max="5384" width="16.7109375" style="5" customWidth="1"/>
    <col min="5385" max="5385" width="17.7109375" style="5" customWidth="1"/>
    <col min="5386" max="5386" width="16.140625" style="5" customWidth="1"/>
    <col min="5387" max="5387" width="27.140625" style="5" customWidth="1"/>
    <col min="5388" max="5388" width="12.42578125" style="5" customWidth="1"/>
    <col min="5389" max="5389" width="11.7109375" style="5" customWidth="1"/>
    <col min="5390" max="5390" width="18.140625" style="5" customWidth="1"/>
    <col min="5391" max="5391" width="18.28515625" style="5" customWidth="1"/>
    <col min="5392" max="5392" width="16.7109375" style="5" customWidth="1"/>
    <col min="5393" max="5393" width="17.85546875" style="5" customWidth="1"/>
    <col min="5394" max="5394" width="16.85546875" style="5" customWidth="1"/>
    <col min="5395" max="5395" width="15.7109375" style="5" bestFit="1" customWidth="1"/>
    <col min="5396" max="5396" width="15.28515625" style="5" customWidth="1"/>
    <col min="5397" max="5397" width="24.7109375" style="5" customWidth="1"/>
    <col min="5398" max="5398" width="10.28515625" style="5" customWidth="1"/>
    <col min="5399" max="5399" width="9.28515625" style="5" bestFit="1" customWidth="1"/>
    <col min="5400" max="5635" width="9.140625" style="5"/>
    <col min="5636" max="5636" width="15.85546875" style="5" customWidth="1"/>
    <col min="5637" max="5637" width="15.28515625" style="5" customWidth="1"/>
    <col min="5638" max="5638" width="16.85546875" style="5" customWidth="1"/>
    <col min="5639" max="5639" width="21.42578125" style="5" customWidth="1"/>
    <col min="5640" max="5640" width="16.7109375" style="5" customWidth="1"/>
    <col min="5641" max="5641" width="17.7109375" style="5" customWidth="1"/>
    <col min="5642" max="5642" width="16.140625" style="5" customWidth="1"/>
    <col min="5643" max="5643" width="27.140625" style="5" customWidth="1"/>
    <col min="5644" max="5644" width="12.42578125" style="5" customWidth="1"/>
    <col min="5645" max="5645" width="11.7109375" style="5" customWidth="1"/>
    <col min="5646" max="5646" width="18.140625" style="5" customWidth="1"/>
    <col min="5647" max="5647" width="18.28515625" style="5" customWidth="1"/>
    <col min="5648" max="5648" width="16.7109375" style="5" customWidth="1"/>
    <col min="5649" max="5649" width="17.85546875" style="5" customWidth="1"/>
    <col min="5650" max="5650" width="16.85546875" style="5" customWidth="1"/>
    <col min="5651" max="5651" width="15.7109375" style="5" bestFit="1" customWidth="1"/>
    <col min="5652" max="5652" width="15.28515625" style="5" customWidth="1"/>
    <col min="5653" max="5653" width="24.7109375" style="5" customWidth="1"/>
    <col min="5654" max="5654" width="10.28515625" style="5" customWidth="1"/>
    <col min="5655" max="5655" width="9.28515625" style="5" bestFit="1" customWidth="1"/>
    <col min="5656" max="5891" width="9.140625" style="5"/>
    <col min="5892" max="5892" width="15.85546875" style="5" customWidth="1"/>
    <col min="5893" max="5893" width="15.28515625" style="5" customWidth="1"/>
    <col min="5894" max="5894" width="16.85546875" style="5" customWidth="1"/>
    <col min="5895" max="5895" width="21.42578125" style="5" customWidth="1"/>
    <col min="5896" max="5896" width="16.7109375" style="5" customWidth="1"/>
    <col min="5897" max="5897" width="17.7109375" style="5" customWidth="1"/>
    <col min="5898" max="5898" width="16.140625" style="5" customWidth="1"/>
    <col min="5899" max="5899" width="27.140625" style="5" customWidth="1"/>
    <col min="5900" max="5900" width="12.42578125" style="5" customWidth="1"/>
    <col min="5901" max="5901" width="11.7109375" style="5" customWidth="1"/>
    <col min="5902" max="5902" width="18.140625" style="5" customWidth="1"/>
    <col min="5903" max="5903" width="18.28515625" style="5" customWidth="1"/>
    <col min="5904" max="5904" width="16.7109375" style="5" customWidth="1"/>
    <col min="5905" max="5905" width="17.85546875" style="5" customWidth="1"/>
    <col min="5906" max="5906" width="16.85546875" style="5" customWidth="1"/>
    <col min="5907" max="5907" width="15.7109375" style="5" bestFit="1" customWidth="1"/>
    <col min="5908" max="5908" width="15.28515625" style="5" customWidth="1"/>
    <col min="5909" max="5909" width="24.7109375" style="5" customWidth="1"/>
    <col min="5910" max="5910" width="10.28515625" style="5" customWidth="1"/>
    <col min="5911" max="5911" width="9.28515625" style="5" bestFit="1" customWidth="1"/>
    <col min="5912" max="6147" width="9.140625" style="5"/>
    <col min="6148" max="6148" width="15.85546875" style="5" customWidth="1"/>
    <col min="6149" max="6149" width="15.28515625" style="5" customWidth="1"/>
    <col min="6150" max="6150" width="16.85546875" style="5" customWidth="1"/>
    <col min="6151" max="6151" width="21.42578125" style="5" customWidth="1"/>
    <col min="6152" max="6152" width="16.7109375" style="5" customWidth="1"/>
    <col min="6153" max="6153" width="17.7109375" style="5" customWidth="1"/>
    <col min="6154" max="6154" width="16.140625" style="5" customWidth="1"/>
    <col min="6155" max="6155" width="27.140625" style="5" customWidth="1"/>
    <col min="6156" max="6156" width="12.42578125" style="5" customWidth="1"/>
    <col min="6157" max="6157" width="11.7109375" style="5" customWidth="1"/>
    <col min="6158" max="6158" width="18.140625" style="5" customWidth="1"/>
    <col min="6159" max="6159" width="18.28515625" style="5" customWidth="1"/>
    <col min="6160" max="6160" width="16.7109375" style="5" customWidth="1"/>
    <col min="6161" max="6161" width="17.85546875" style="5" customWidth="1"/>
    <col min="6162" max="6162" width="16.85546875" style="5" customWidth="1"/>
    <col min="6163" max="6163" width="15.7109375" style="5" bestFit="1" customWidth="1"/>
    <col min="6164" max="6164" width="15.28515625" style="5" customWidth="1"/>
    <col min="6165" max="6165" width="24.7109375" style="5" customWidth="1"/>
    <col min="6166" max="6166" width="10.28515625" style="5" customWidth="1"/>
    <col min="6167" max="6167" width="9.28515625" style="5" bestFit="1" customWidth="1"/>
    <col min="6168" max="6403" width="9.140625" style="5"/>
    <col min="6404" max="6404" width="15.85546875" style="5" customWidth="1"/>
    <col min="6405" max="6405" width="15.28515625" style="5" customWidth="1"/>
    <col min="6406" max="6406" width="16.85546875" style="5" customWidth="1"/>
    <col min="6407" max="6407" width="21.42578125" style="5" customWidth="1"/>
    <col min="6408" max="6408" width="16.7109375" style="5" customWidth="1"/>
    <col min="6409" max="6409" width="17.7109375" style="5" customWidth="1"/>
    <col min="6410" max="6410" width="16.140625" style="5" customWidth="1"/>
    <col min="6411" max="6411" width="27.140625" style="5" customWidth="1"/>
    <col min="6412" max="6412" width="12.42578125" style="5" customWidth="1"/>
    <col min="6413" max="6413" width="11.7109375" style="5" customWidth="1"/>
    <col min="6414" max="6414" width="18.140625" style="5" customWidth="1"/>
    <col min="6415" max="6415" width="18.28515625" style="5" customWidth="1"/>
    <col min="6416" max="6416" width="16.7109375" style="5" customWidth="1"/>
    <col min="6417" max="6417" width="17.85546875" style="5" customWidth="1"/>
    <col min="6418" max="6418" width="16.85546875" style="5" customWidth="1"/>
    <col min="6419" max="6419" width="15.7109375" style="5" bestFit="1" customWidth="1"/>
    <col min="6420" max="6420" width="15.28515625" style="5" customWidth="1"/>
    <col min="6421" max="6421" width="24.7109375" style="5" customWidth="1"/>
    <col min="6422" max="6422" width="10.28515625" style="5" customWidth="1"/>
    <col min="6423" max="6423" width="9.28515625" style="5" bestFit="1" customWidth="1"/>
    <col min="6424" max="6659" width="9.140625" style="5"/>
    <col min="6660" max="6660" width="15.85546875" style="5" customWidth="1"/>
    <col min="6661" max="6661" width="15.28515625" style="5" customWidth="1"/>
    <col min="6662" max="6662" width="16.85546875" style="5" customWidth="1"/>
    <col min="6663" max="6663" width="21.42578125" style="5" customWidth="1"/>
    <col min="6664" max="6664" width="16.7109375" style="5" customWidth="1"/>
    <col min="6665" max="6665" width="17.7109375" style="5" customWidth="1"/>
    <col min="6666" max="6666" width="16.140625" style="5" customWidth="1"/>
    <col min="6667" max="6667" width="27.140625" style="5" customWidth="1"/>
    <col min="6668" max="6668" width="12.42578125" style="5" customWidth="1"/>
    <col min="6669" max="6669" width="11.7109375" style="5" customWidth="1"/>
    <col min="6670" max="6670" width="18.140625" style="5" customWidth="1"/>
    <col min="6671" max="6671" width="18.28515625" style="5" customWidth="1"/>
    <col min="6672" max="6672" width="16.7109375" style="5" customWidth="1"/>
    <col min="6673" max="6673" width="17.85546875" style="5" customWidth="1"/>
    <col min="6674" max="6674" width="16.85546875" style="5" customWidth="1"/>
    <col min="6675" max="6675" width="15.7109375" style="5" bestFit="1" customWidth="1"/>
    <col min="6676" max="6676" width="15.28515625" style="5" customWidth="1"/>
    <col min="6677" max="6677" width="24.7109375" style="5" customWidth="1"/>
    <col min="6678" max="6678" width="10.28515625" style="5" customWidth="1"/>
    <col min="6679" max="6679" width="9.28515625" style="5" bestFit="1" customWidth="1"/>
    <col min="6680" max="6915" width="9.140625" style="5"/>
    <col min="6916" max="6916" width="15.85546875" style="5" customWidth="1"/>
    <col min="6917" max="6917" width="15.28515625" style="5" customWidth="1"/>
    <col min="6918" max="6918" width="16.85546875" style="5" customWidth="1"/>
    <col min="6919" max="6919" width="21.42578125" style="5" customWidth="1"/>
    <col min="6920" max="6920" width="16.7109375" style="5" customWidth="1"/>
    <col min="6921" max="6921" width="17.7109375" style="5" customWidth="1"/>
    <col min="6922" max="6922" width="16.140625" style="5" customWidth="1"/>
    <col min="6923" max="6923" width="27.140625" style="5" customWidth="1"/>
    <col min="6924" max="6924" width="12.42578125" style="5" customWidth="1"/>
    <col min="6925" max="6925" width="11.7109375" style="5" customWidth="1"/>
    <col min="6926" max="6926" width="18.140625" style="5" customWidth="1"/>
    <col min="6927" max="6927" width="18.28515625" style="5" customWidth="1"/>
    <col min="6928" max="6928" width="16.7109375" style="5" customWidth="1"/>
    <col min="6929" max="6929" width="17.85546875" style="5" customWidth="1"/>
    <col min="6930" max="6930" width="16.85546875" style="5" customWidth="1"/>
    <col min="6931" max="6931" width="15.7109375" style="5" bestFit="1" customWidth="1"/>
    <col min="6932" max="6932" width="15.28515625" style="5" customWidth="1"/>
    <col min="6933" max="6933" width="24.7109375" style="5" customWidth="1"/>
    <col min="6934" max="6934" width="10.28515625" style="5" customWidth="1"/>
    <col min="6935" max="6935" width="9.28515625" style="5" bestFit="1" customWidth="1"/>
    <col min="6936" max="7171" width="9.140625" style="5"/>
    <col min="7172" max="7172" width="15.85546875" style="5" customWidth="1"/>
    <col min="7173" max="7173" width="15.28515625" style="5" customWidth="1"/>
    <col min="7174" max="7174" width="16.85546875" style="5" customWidth="1"/>
    <col min="7175" max="7175" width="21.42578125" style="5" customWidth="1"/>
    <col min="7176" max="7176" width="16.7109375" style="5" customWidth="1"/>
    <col min="7177" max="7177" width="17.7109375" style="5" customWidth="1"/>
    <col min="7178" max="7178" width="16.140625" style="5" customWidth="1"/>
    <col min="7179" max="7179" width="27.140625" style="5" customWidth="1"/>
    <col min="7180" max="7180" width="12.42578125" style="5" customWidth="1"/>
    <col min="7181" max="7181" width="11.7109375" style="5" customWidth="1"/>
    <col min="7182" max="7182" width="18.140625" style="5" customWidth="1"/>
    <col min="7183" max="7183" width="18.28515625" style="5" customWidth="1"/>
    <col min="7184" max="7184" width="16.7109375" style="5" customWidth="1"/>
    <col min="7185" max="7185" width="17.85546875" style="5" customWidth="1"/>
    <col min="7186" max="7186" width="16.85546875" style="5" customWidth="1"/>
    <col min="7187" max="7187" width="15.7109375" style="5" bestFit="1" customWidth="1"/>
    <col min="7188" max="7188" width="15.28515625" style="5" customWidth="1"/>
    <col min="7189" max="7189" width="24.7109375" style="5" customWidth="1"/>
    <col min="7190" max="7190" width="10.28515625" style="5" customWidth="1"/>
    <col min="7191" max="7191" width="9.28515625" style="5" bestFit="1" customWidth="1"/>
    <col min="7192" max="7427" width="9.140625" style="5"/>
    <col min="7428" max="7428" width="15.85546875" style="5" customWidth="1"/>
    <col min="7429" max="7429" width="15.28515625" style="5" customWidth="1"/>
    <col min="7430" max="7430" width="16.85546875" style="5" customWidth="1"/>
    <col min="7431" max="7431" width="21.42578125" style="5" customWidth="1"/>
    <col min="7432" max="7432" width="16.7109375" style="5" customWidth="1"/>
    <col min="7433" max="7433" width="17.7109375" style="5" customWidth="1"/>
    <col min="7434" max="7434" width="16.140625" style="5" customWidth="1"/>
    <col min="7435" max="7435" width="27.140625" style="5" customWidth="1"/>
    <col min="7436" max="7436" width="12.42578125" style="5" customWidth="1"/>
    <col min="7437" max="7437" width="11.7109375" style="5" customWidth="1"/>
    <col min="7438" max="7438" width="18.140625" style="5" customWidth="1"/>
    <col min="7439" max="7439" width="18.28515625" style="5" customWidth="1"/>
    <col min="7440" max="7440" width="16.7109375" style="5" customWidth="1"/>
    <col min="7441" max="7441" width="17.85546875" style="5" customWidth="1"/>
    <col min="7442" max="7442" width="16.85546875" style="5" customWidth="1"/>
    <col min="7443" max="7443" width="15.7109375" style="5" bestFit="1" customWidth="1"/>
    <col min="7444" max="7444" width="15.28515625" style="5" customWidth="1"/>
    <col min="7445" max="7445" width="24.7109375" style="5" customWidth="1"/>
    <col min="7446" max="7446" width="10.28515625" style="5" customWidth="1"/>
    <col min="7447" max="7447" width="9.28515625" style="5" bestFit="1" customWidth="1"/>
    <col min="7448" max="7683" width="9.140625" style="5"/>
    <col min="7684" max="7684" width="15.85546875" style="5" customWidth="1"/>
    <col min="7685" max="7685" width="15.28515625" style="5" customWidth="1"/>
    <col min="7686" max="7686" width="16.85546875" style="5" customWidth="1"/>
    <col min="7687" max="7687" width="21.42578125" style="5" customWidth="1"/>
    <col min="7688" max="7688" width="16.7109375" style="5" customWidth="1"/>
    <col min="7689" max="7689" width="17.7109375" style="5" customWidth="1"/>
    <col min="7690" max="7690" width="16.140625" style="5" customWidth="1"/>
    <col min="7691" max="7691" width="27.140625" style="5" customWidth="1"/>
    <col min="7692" max="7692" width="12.42578125" style="5" customWidth="1"/>
    <col min="7693" max="7693" width="11.7109375" style="5" customWidth="1"/>
    <col min="7694" max="7694" width="18.140625" style="5" customWidth="1"/>
    <col min="7695" max="7695" width="18.28515625" style="5" customWidth="1"/>
    <col min="7696" max="7696" width="16.7109375" style="5" customWidth="1"/>
    <col min="7697" max="7697" width="17.85546875" style="5" customWidth="1"/>
    <col min="7698" max="7698" width="16.85546875" style="5" customWidth="1"/>
    <col min="7699" max="7699" width="15.7109375" style="5" bestFit="1" customWidth="1"/>
    <col min="7700" max="7700" width="15.28515625" style="5" customWidth="1"/>
    <col min="7701" max="7701" width="24.7109375" style="5" customWidth="1"/>
    <col min="7702" max="7702" width="10.28515625" style="5" customWidth="1"/>
    <col min="7703" max="7703" width="9.28515625" style="5" bestFit="1" customWidth="1"/>
    <col min="7704" max="7939" width="9.140625" style="5"/>
    <col min="7940" max="7940" width="15.85546875" style="5" customWidth="1"/>
    <col min="7941" max="7941" width="15.28515625" style="5" customWidth="1"/>
    <col min="7942" max="7942" width="16.85546875" style="5" customWidth="1"/>
    <col min="7943" max="7943" width="21.42578125" style="5" customWidth="1"/>
    <col min="7944" max="7944" width="16.7109375" style="5" customWidth="1"/>
    <col min="7945" max="7945" width="17.7109375" style="5" customWidth="1"/>
    <col min="7946" max="7946" width="16.140625" style="5" customWidth="1"/>
    <col min="7947" max="7947" width="27.140625" style="5" customWidth="1"/>
    <col min="7948" max="7948" width="12.42578125" style="5" customWidth="1"/>
    <col min="7949" max="7949" width="11.7109375" style="5" customWidth="1"/>
    <col min="7950" max="7950" width="18.140625" style="5" customWidth="1"/>
    <col min="7951" max="7951" width="18.28515625" style="5" customWidth="1"/>
    <col min="7952" max="7952" width="16.7109375" style="5" customWidth="1"/>
    <col min="7953" max="7953" width="17.85546875" style="5" customWidth="1"/>
    <col min="7954" max="7954" width="16.85546875" style="5" customWidth="1"/>
    <col min="7955" max="7955" width="15.7109375" style="5" bestFit="1" customWidth="1"/>
    <col min="7956" max="7956" width="15.28515625" style="5" customWidth="1"/>
    <col min="7957" max="7957" width="24.7109375" style="5" customWidth="1"/>
    <col min="7958" max="7958" width="10.28515625" style="5" customWidth="1"/>
    <col min="7959" max="7959" width="9.28515625" style="5" bestFit="1" customWidth="1"/>
    <col min="7960" max="8195" width="9.140625" style="5"/>
    <col min="8196" max="8196" width="15.85546875" style="5" customWidth="1"/>
    <col min="8197" max="8197" width="15.28515625" style="5" customWidth="1"/>
    <col min="8198" max="8198" width="16.85546875" style="5" customWidth="1"/>
    <col min="8199" max="8199" width="21.42578125" style="5" customWidth="1"/>
    <col min="8200" max="8200" width="16.7109375" style="5" customWidth="1"/>
    <col min="8201" max="8201" width="17.7109375" style="5" customWidth="1"/>
    <col min="8202" max="8202" width="16.140625" style="5" customWidth="1"/>
    <col min="8203" max="8203" width="27.140625" style="5" customWidth="1"/>
    <col min="8204" max="8204" width="12.42578125" style="5" customWidth="1"/>
    <col min="8205" max="8205" width="11.7109375" style="5" customWidth="1"/>
    <col min="8206" max="8206" width="18.140625" style="5" customWidth="1"/>
    <col min="8207" max="8207" width="18.28515625" style="5" customWidth="1"/>
    <col min="8208" max="8208" width="16.7109375" style="5" customWidth="1"/>
    <col min="8209" max="8209" width="17.85546875" style="5" customWidth="1"/>
    <col min="8210" max="8210" width="16.85546875" style="5" customWidth="1"/>
    <col min="8211" max="8211" width="15.7109375" style="5" bestFit="1" customWidth="1"/>
    <col min="8212" max="8212" width="15.28515625" style="5" customWidth="1"/>
    <col min="8213" max="8213" width="24.7109375" style="5" customWidth="1"/>
    <col min="8214" max="8214" width="10.28515625" style="5" customWidth="1"/>
    <col min="8215" max="8215" width="9.28515625" style="5" bestFit="1" customWidth="1"/>
    <col min="8216" max="8451" width="9.140625" style="5"/>
    <col min="8452" max="8452" width="15.85546875" style="5" customWidth="1"/>
    <col min="8453" max="8453" width="15.28515625" style="5" customWidth="1"/>
    <col min="8454" max="8454" width="16.85546875" style="5" customWidth="1"/>
    <col min="8455" max="8455" width="21.42578125" style="5" customWidth="1"/>
    <col min="8456" max="8456" width="16.7109375" style="5" customWidth="1"/>
    <col min="8457" max="8457" width="17.7109375" style="5" customWidth="1"/>
    <col min="8458" max="8458" width="16.140625" style="5" customWidth="1"/>
    <col min="8459" max="8459" width="27.140625" style="5" customWidth="1"/>
    <col min="8460" max="8460" width="12.42578125" style="5" customWidth="1"/>
    <col min="8461" max="8461" width="11.7109375" style="5" customWidth="1"/>
    <col min="8462" max="8462" width="18.140625" style="5" customWidth="1"/>
    <col min="8463" max="8463" width="18.28515625" style="5" customWidth="1"/>
    <col min="8464" max="8464" width="16.7109375" style="5" customWidth="1"/>
    <col min="8465" max="8465" width="17.85546875" style="5" customWidth="1"/>
    <col min="8466" max="8466" width="16.85546875" style="5" customWidth="1"/>
    <col min="8467" max="8467" width="15.7109375" style="5" bestFit="1" customWidth="1"/>
    <col min="8468" max="8468" width="15.28515625" style="5" customWidth="1"/>
    <col min="8469" max="8469" width="24.7109375" style="5" customWidth="1"/>
    <col min="8470" max="8470" width="10.28515625" style="5" customWidth="1"/>
    <col min="8471" max="8471" width="9.28515625" style="5" bestFit="1" customWidth="1"/>
    <col min="8472" max="8707" width="9.140625" style="5"/>
    <col min="8708" max="8708" width="15.85546875" style="5" customWidth="1"/>
    <col min="8709" max="8709" width="15.28515625" style="5" customWidth="1"/>
    <col min="8710" max="8710" width="16.85546875" style="5" customWidth="1"/>
    <col min="8711" max="8711" width="21.42578125" style="5" customWidth="1"/>
    <col min="8712" max="8712" width="16.7109375" style="5" customWidth="1"/>
    <col min="8713" max="8713" width="17.7109375" style="5" customWidth="1"/>
    <col min="8714" max="8714" width="16.140625" style="5" customWidth="1"/>
    <col min="8715" max="8715" width="27.140625" style="5" customWidth="1"/>
    <col min="8716" max="8716" width="12.42578125" style="5" customWidth="1"/>
    <col min="8717" max="8717" width="11.7109375" style="5" customWidth="1"/>
    <col min="8718" max="8718" width="18.140625" style="5" customWidth="1"/>
    <col min="8719" max="8719" width="18.28515625" style="5" customWidth="1"/>
    <col min="8720" max="8720" width="16.7109375" style="5" customWidth="1"/>
    <col min="8721" max="8721" width="17.85546875" style="5" customWidth="1"/>
    <col min="8722" max="8722" width="16.85546875" style="5" customWidth="1"/>
    <col min="8723" max="8723" width="15.7109375" style="5" bestFit="1" customWidth="1"/>
    <col min="8724" max="8724" width="15.28515625" style="5" customWidth="1"/>
    <col min="8725" max="8725" width="24.7109375" style="5" customWidth="1"/>
    <col min="8726" max="8726" width="10.28515625" style="5" customWidth="1"/>
    <col min="8727" max="8727" width="9.28515625" style="5" bestFit="1" customWidth="1"/>
    <col min="8728" max="8963" width="9.140625" style="5"/>
    <col min="8964" max="8964" width="15.85546875" style="5" customWidth="1"/>
    <col min="8965" max="8965" width="15.28515625" style="5" customWidth="1"/>
    <col min="8966" max="8966" width="16.85546875" style="5" customWidth="1"/>
    <col min="8967" max="8967" width="21.42578125" style="5" customWidth="1"/>
    <col min="8968" max="8968" width="16.7109375" style="5" customWidth="1"/>
    <col min="8969" max="8969" width="17.7109375" style="5" customWidth="1"/>
    <col min="8970" max="8970" width="16.140625" style="5" customWidth="1"/>
    <col min="8971" max="8971" width="27.140625" style="5" customWidth="1"/>
    <col min="8972" max="8972" width="12.42578125" style="5" customWidth="1"/>
    <col min="8973" max="8973" width="11.7109375" style="5" customWidth="1"/>
    <col min="8974" max="8974" width="18.140625" style="5" customWidth="1"/>
    <col min="8975" max="8975" width="18.28515625" style="5" customWidth="1"/>
    <col min="8976" max="8976" width="16.7109375" style="5" customWidth="1"/>
    <col min="8977" max="8977" width="17.85546875" style="5" customWidth="1"/>
    <col min="8978" max="8978" width="16.85546875" style="5" customWidth="1"/>
    <col min="8979" max="8979" width="15.7109375" style="5" bestFit="1" customWidth="1"/>
    <col min="8980" max="8980" width="15.28515625" style="5" customWidth="1"/>
    <col min="8981" max="8981" width="24.7109375" style="5" customWidth="1"/>
    <col min="8982" max="8982" width="10.28515625" style="5" customWidth="1"/>
    <col min="8983" max="8983" width="9.28515625" style="5" bestFit="1" customWidth="1"/>
    <col min="8984" max="9219" width="9.140625" style="5"/>
    <col min="9220" max="9220" width="15.85546875" style="5" customWidth="1"/>
    <col min="9221" max="9221" width="15.28515625" style="5" customWidth="1"/>
    <col min="9222" max="9222" width="16.85546875" style="5" customWidth="1"/>
    <col min="9223" max="9223" width="21.42578125" style="5" customWidth="1"/>
    <col min="9224" max="9224" width="16.7109375" style="5" customWidth="1"/>
    <col min="9225" max="9225" width="17.7109375" style="5" customWidth="1"/>
    <col min="9226" max="9226" width="16.140625" style="5" customWidth="1"/>
    <col min="9227" max="9227" width="27.140625" style="5" customWidth="1"/>
    <col min="9228" max="9228" width="12.42578125" style="5" customWidth="1"/>
    <col min="9229" max="9229" width="11.7109375" style="5" customWidth="1"/>
    <col min="9230" max="9230" width="18.140625" style="5" customWidth="1"/>
    <col min="9231" max="9231" width="18.28515625" style="5" customWidth="1"/>
    <col min="9232" max="9232" width="16.7109375" style="5" customWidth="1"/>
    <col min="9233" max="9233" width="17.85546875" style="5" customWidth="1"/>
    <col min="9234" max="9234" width="16.85546875" style="5" customWidth="1"/>
    <col min="9235" max="9235" width="15.7109375" style="5" bestFit="1" customWidth="1"/>
    <col min="9236" max="9236" width="15.28515625" style="5" customWidth="1"/>
    <col min="9237" max="9237" width="24.7109375" style="5" customWidth="1"/>
    <col min="9238" max="9238" width="10.28515625" style="5" customWidth="1"/>
    <col min="9239" max="9239" width="9.28515625" style="5" bestFit="1" customWidth="1"/>
    <col min="9240" max="9475" width="9.140625" style="5"/>
    <col min="9476" max="9476" width="15.85546875" style="5" customWidth="1"/>
    <col min="9477" max="9477" width="15.28515625" style="5" customWidth="1"/>
    <col min="9478" max="9478" width="16.85546875" style="5" customWidth="1"/>
    <col min="9479" max="9479" width="21.42578125" style="5" customWidth="1"/>
    <col min="9480" max="9480" width="16.7109375" style="5" customWidth="1"/>
    <col min="9481" max="9481" width="17.7109375" style="5" customWidth="1"/>
    <col min="9482" max="9482" width="16.140625" style="5" customWidth="1"/>
    <col min="9483" max="9483" width="27.140625" style="5" customWidth="1"/>
    <col min="9484" max="9484" width="12.42578125" style="5" customWidth="1"/>
    <col min="9485" max="9485" width="11.7109375" style="5" customWidth="1"/>
    <col min="9486" max="9486" width="18.140625" style="5" customWidth="1"/>
    <col min="9487" max="9487" width="18.28515625" style="5" customWidth="1"/>
    <col min="9488" max="9488" width="16.7109375" style="5" customWidth="1"/>
    <col min="9489" max="9489" width="17.85546875" style="5" customWidth="1"/>
    <col min="9490" max="9490" width="16.85546875" style="5" customWidth="1"/>
    <col min="9491" max="9491" width="15.7109375" style="5" bestFit="1" customWidth="1"/>
    <col min="9492" max="9492" width="15.28515625" style="5" customWidth="1"/>
    <col min="9493" max="9493" width="24.7109375" style="5" customWidth="1"/>
    <col min="9494" max="9494" width="10.28515625" style="5" customWidth="1"/>
    <col min="9495" max="9495" width="9.28515625" style="5" bestFit="1" customWidth="1"/>
    <col min="9496" max="9731" width="9.140625" style="5"/>
    <col min="9732" max="9732" width="15.85546875" style="5" customWidth="1"/>
    <col min="9733" max="9733" width="15.28515625" style="5" customWidth="1"/>
    <col min="9734" max="9734" width="16.85546875" style="5" customWidth="1"/>
    <col min="9735" max="9735" width="21.42578125" style="5" customWidth="1"/>
    <col min="9736" max="9736" width="16.7109375" style="5" customWidth="1"/>
    <col min="9737" max="9737" width="17.7109375" style="5" customWidth="1"/>
    <col min="9738" max="9738" width="16.140625" style="5" customWidth="1"/>
    <col min="9739" max="9739" width="27.140625" style="5" customWidth="1"/>
    <col min="9740" max="9740" width="12.42578125" style="5" customWidth="1"/>
    <col min="9741" max="9741" width="11.7109375" style="5" customWidth="1"/>
    <col min="9742" max="9742" width="18.140625" style="5" customWidth="1"/>
    <col min="9743" max="9743" width="18.28515625" style="5" customWidth="1"/>
    <col min="9744" max="9744" width="16.7109375" style="5" customWidth="1"/>
    <col min="9745" max="9745" width="17.85546875" style="5" customWidth="1"/>
    <col min="9746" max="9746" width="16.85546875" style="5" customWidth="1"/>
    <col min="9747" max="9747" width="15.7109375" style="5" bestFit="1" customWidth="1"/>
    <col min="9748" max="9748" width="15.28515625" style="5" customWidth="1"/>
    <col min="9749" max="9749" width="24.7109375" style="5" customWidth="1"/>
    <col min="9750" max="9750" width="10.28515625" style="5" customWidth="1"/>
    <col min="9751" max="9751" width="9.28515625" style="5" bestFit="1" customWidth="1"/>
    <col min="9752" max="9987" width="9.140625" style="5"/>
    <col min="9988" max="9988" width="15.85546875" style="5" customWidth="1"/>
    <col min="9989" max="9989" width="15.28515625" style="5" customWidth="1"/>
    <col min="9990" max="9990" width="16.85546875" style="5" customWidth="1"/>
    <col min="9991" max="9991" width="21.42578125" style="5" customWidth="1"/>
    <col min="9992" max="9992" width="16.7109375" style="5" customWidth="1"/>
    <col min="9993" max="9993" width="17.7109375" style="5" customWidth="1"/>
    <col min="9994" max="9994" width="16.140625" style="5" customWidth="1"/>
    <col min="9995" max="9995" width="27.140625" style="5" customWidth="1"/>
    <col min="9996" max="9996" width="12.42578125" style="5" customWidth="1"/>
    <col min="9997" max="9997" width="11.7109375" style="5" customWidth="1"/>
    <col min="9998" max="9998" width="18.140625" style="5" customWidth="1"/>
    <col min="9999" max="9999" width="18.28515625" style="5" customWidth="1"/>
    <col min="10000" max="10000" width="16.7109375" style="5" customWidth="1"/>
    <col min="10001" max="10001" width="17.85546875" style="5" customWidth="1"/>
    <col min="10002" max="10002" width="16.85546875" style="5" customWidth="1"/>
    <col min="10003" max="10003" width="15.7109375" style="5" bestFit="1" customWidth="1"/>
    <col min="10004" max="10004" width="15.28515625" style="5" customWidth="1"/>
    <col min="10005" max="10005" width="24.7109375" style="5" customWidth="1"/>
    <col min="10006" max="10006" width="10.28515625" style="5" customWidth="1"/>
    <col min="10007" max="10007" width="9.28515625" style="5" bestFit="1" customWidth="1"/>
    <col min="10008" max="10243" width="9.140625" style="5"/>
    <col min="10244" max="10244" width="15.85546875" style="5" customWidth="1"/>
    <col min="10245" max="10245" width="15.28515625" style="5" customWidth="1"/>
    <col min="10246" max="10246" width="16.85546875" style="5" customWidth="1"/>
    <col min="10247" max="10247" width="21.42578125" style="5" customWidth="1"/>
    <col min="10248" max="10248" width="16.7109375" style="5" customWidth="1"/>
    <col min="10249" max="10249" width="17.7109375" style="5" customWidth="1"/>
    <col min="10250" max="10250" width="16.140625" style="5" customWidth="1"/>
    <col min="10251" max="10251" width="27.140625" style="5" customWidth="1"/>
    <col min="10252" max="10252" width="12.42578125" style="5" customWidth="1"/>
    <col min="10253" max="10253" width="11.7109375" style="5" customWidth="1"/>
    <col min="10254" max="10254" width="18.140625" style="5" customWidth="1"/>
    <col min="10255" max="10255" width="18.28515625" style="5" customWidth="1"/>
    <col min="10256" max="10256" width="16.7109375" style="5" customWidth="1"/>
    <col min="10257" max="10257" width="17.85546875" style="5" customWidth="1"/>
    <col min="10258" max="10258" width="16.85546875" style="5" customWidth="1"/>
    <col min="10259" max="10259" width="15.7109375" style="5" bestFit="1" customWidth="1"/>
    <col min="10260" max="10260" width="15.28515625" style="5" customWidth="1"/>
    <col min="10261" max="10261" width="24.7109375" style="5" customWidth="1"/>
    <col min="10262" max="10262" width="10.28515625" style="5" customWidth="1"/>
    <col min="10263" max="10263" width="9.28515625" style="5" bestFit="1" customWidth="1"/>
    <col min="10264" max="10499" width="9.140625" style="5"/>
    <col min="10500" max="10500" width="15.85546875" style="5" customWidth="1"/>
    <col min="10501" max="10501" width="15.28515625" style="5" customWidth="1"/>
    <col min="10502" max="10502" width="16.85546875" style="5" customWidth="1"/>
    <col min="10503" max="10503" width="21.42578125" style="5" customWidth="1"/>
    <col min="10504" max="10504" width="16.7109375" style="5" customWidth="1"/>
    <col min="10505" max="10505" width="17.7109375" style="5" customWidth="1"/>
    <col min="10506" max="10506" width="16.140625" style="5" customWidth="1"/>
    <col min="10507" max="10507" width="27.140625" style="5" customWidth="1"/>
    <col min="10508" max="10508" width="12.42578125" style="5" customWidth="1"/>
    <col min="10509" max="10509" width="11.7109375" style="5" customWidth="1"/>
    <col min="10510" max="10510" width="18.140625" style="5" customWidth="1"/>
    <col min="10511" max="10511" width="18.28515625" style="5" customWidth="1"/>
    <col min="10512" max="10512" width="16.7109375" style="5" customWidth="1"/>
    <col min="10513" max="10513" width="17.85546875" style="5" customWidth="1"/>
    <col min="10514" max="10514" width="16.85546875" style="5" customWidth="1"/>
    <col min="10515" max="10515" width="15.7109375" style="5" bestFit="1" customWidth="1"/>
    <col min="10516" max="10516" width="15.28515625" style="5" customWidth="1"/>
    <col min="10517" max="10517" width="24.7109375" style="5" customWidth="1"/>
    <col min="10518" max="10518" width="10.28515625" style="5" customWidth="1"/>
    <col min="10519" max="10519" width="9.28515625" style="5" bestFit="1" customWidth="1"/>
    <col min="10520" max="10755" width="9.140625" style="5"/>
    <col min="10756" max="10756" width="15.85546875" style="5" customWidth="1"/>
    <col min="10757" max="10757" width="15.28515625" style="5" customWidth="1"/>
    <col min="10758" max="10758" width="16.85546875" style="5" customWidth="1"/>
    <col min="10759" max="10759" width="21.42578125" style="5" customWidth="1"/>
    <col min="10760" max="10760" width="16.7109375" style="5" customWidth="1"/>
    <col min="10761" max="10761" width="17.7109375" style="5" customWidth="1"/>
    <col min="10762" max="10762" width="16.140625" style="5" customWidth="1"/>
    <col min="10763" max="10763" width="27.140625" style="5" customWidth="1"/>
    <col min="10764" max="10764" width="12.42578125" style="5" customWidth="1"/>
    <col min="10765" max="10765" width="11.7109375" style="5" customWidth="1"/>
    <col min="10766" max="10766" width="18.140625" style="5" customWidth="1"/>
    <col min="10767" max="10767" width="18.28515625" style="5" customWidth="1"/>
    <col min="10768" max="10768" width="16.7109375" style="5" customWidth="1"/>
    <col min="10769" max="10769" width="17.85546875" style="5" customWidth="1"/>
    <col min="10770" max="10770" width="16.85546875" style="5" customWidth="1"/>
    <col min="10771" max="10771" width="15.7109375" style="5" bestFit="1" customWidth="1"/>
    <col min="10772" max="10772" width="15.28515625" style="5" customWidth="1"/>
    <col min="10773" max="10773" width="24.7109375" style="5" customWidth="1"/>
    <col min="10774" max="10774" width="10.28515625" style="5" customWidth="1"/>
    <col min="10775" max="10775" width="9.28515625" style="5" bestFit="1" customWidth="1"/>
    <col min="10776" max="11011" width="9.140625" style="5"/>
    <col min="11012" max="11012" width="15.85546875" style="5" customWidth="1"/>
    <col min="11013" max="11013" width="15.28515625" style="5" customWidth="1"/>
    <col min="11014" max="11014" width="16.85546875" style="5" customWidth="1"/>
    <col min="11015" max="11015" width="21.42578125" style="5" customWidth="1"/>
    <col min="11016" max="11016" width="16.7109375" style="5" customWidth="1"/>
    <col min="11017" max="11017" width="17.7109375" style="5" customWidth="1"/>
    <col min="11018" max="11018" width="16.140625" style="5" customWidth="1"/>
    <col min="11019" max="11019" width="27.140625" style="5" customWidth="1"/>
    <col min="11020" max="11020" width="12.42578125" style="5" customWidth="1"/>
    <col min="11021" max="11021" width="11.7109375" style="5" customWidth="1"/>
    <col min="11022" max="11022" width="18.140625" style="5" customWidth="1"/>
    <col min="11023" max="11023" width="18.28515625" style="5" customWidth="1"/>
    <col min="11024" max="11024" width="16.7109375" style="5" customWidth="1"/>
    <col min="11025" max="11025" width="17.85546875" style="5" customWidth="1"/>
    <col min="11026" max="11026" width="16.85546875" style="5" customWidth="1"/>
    <col min="11027" max="11027" width="15.7109375" style="5" bestFit="1" customWidth="1"/>
    <col min="11028" max="11028" width="15.28515625" style="5" customWidth="1"/>
    <col min="11029" max="11029" width="24.7109375" style="5" customWidth="1"/>
    <col min="11030" max="11030" width="10.28515625" style="5" customWidth="1"/>
    <col min="11031" max="11031" width="9.28515625" style="5" bestFit="1" customWidth="1"/>
    <col min="11032" max="11267" width="9.140625" style="5"/>
    <col min="11268" max="11268" width="15.85546875" style="5" customWidth="1"/>
    <col min="11269" max="11269" width="15.28515625" style="5" customWidth="1"/>
    <col min="11270" max="11270" width="16.85546875" style="5" customWidth="1"/>
    <col min="11271" max="11271" width="21.42578125" style="5" customWidth="1"/>
    <col min="11272" max="11272" width="16.7109375" style="5" customWidth="1"/>
    <col min="11273" max="11273" width="17.7109375" style="5" customWidth="1"/>
    <col min="11274" max="11274" width="16.140625" style="5" customWidth="1"/>
    <col min="11275" max="11275" width="27.140625" style="5" customWidth="1"/>
    <col min="11276" max="11276" width="12.42578125" style="5" customWidth="1"/>
    <col min="11277" max="11277" width="11.7109375" style="5" customWidth="1"/>
    <col min="11278" max="11278" width="18.140625" style="5" customWidth="1"/>
    <col min="11279" max="11279" width="18.28515625" style="5" customWidth="1"/>
    <col min="11280" max="11280" width="16.7109375" style="5" customWidth="1"/>
    <col min="11281" max="11281" width="17.85546875" style="5" customWidth="1"/>
    <col min="11282" max="11282" width="16.85546875" style="5" customWidth="1"/>
    <col min="11283" max="11283" width="15.7109375" style="5" bestFit="1" customWidth="1"/>
    <col min="11284" max="11284" width="15.28515625" style="5" customWidth="1"/>
    <col min="11285" max="11285" width="24.7109375" style="5" customWidth="1"/>
    <col min="11286" max="11286" width="10.28515625" style="5" customWidth="1"/>
    <col min="11287" max="11287" width="9.28515625" style="5" bestFit="1" customWidth="1"/>
    <col min="11288" max="11523" width="9.140625" style="5"/>
    <col min="11524" max="11524" width="15.85546875" style="5" customWidth="1"/>
    <col min="11525" max="11525" width="15.28515625" style="5" customWidth="1"/>
    <col min="11526" max="11526" width="16.85546875" style="5" customWidth="1"/>
    <col min="11527" max="11527" width="21.42578125" style="5" customWidth="1"/>
    <col min="11528" max="11528" width="16.7109375" style="5" customWidth="1"/>
    <col min="11529" max="11529" width="17.7109375" style="5" customWidth="1"/>
    <col min="11530" max="11530" width="16.140625" style="5" customWidth="1"/>
    <col min="11531" max="11531" width="27.140625" style="5" customWidth="1"/>
    <col min="11532" max="11532" width="12.42578125" style="5" customWidth="1"/>
    <col min="11533" max="11533" width="11.7109375" style="5" customWidth="1"/>
    <col min="11534" max="11534" width="18.140625" style="5" customWidth="1"/>
    <col min="11535" max="11535" width="18.28515625" style="5" customWidth="1"/>
    <col min="11536" max="11536" width="16.7109375" style="5" customWidth="1"/>
    <col min="11537" max="11537" width="17.85546875" style="5" customWidth="1"/>
    <col min="11538" max="11538" width="16.85546875" style="5" customWidth="1"/>
    <col min="11539" max="11539" width="15.7109375" style="5" bestFit="1" customWidth="1"/>
    <col min="11540" max="11540" width="15.28515625" style="5" customWidth="1"/>
    <col min="11541" max="11541" width="24.7109375" style="5" customWidth="1"/>
    <col min="11542" max="11542" width="10.28515625" style="5" customWidth="1"/>
    <col min="11543" max="11543" width="9.28515625" style="5" bestFit="1" customWidth="1"/>
    <col min="11544" max="11779" width="9.140625" style="5"/>
    <col min="11780" max="11780" width="15.85546875" style="5" customWidth="1"/>
    <col min="11781" max="11781" width="15.28515625" style="5" customWidth="1"/>
    <col min="11782" max="11782" width="16.85546875" style="5" customWidth="1"/>
    <col min="11783" max="11783" width="21.42578125" style="5" customWidth="1"/>
    <col min="11784" max="11784" width="16.7109375" style="5" customWidth="1"/>
    <col min="11785" max="11785" width="17.7109375" style="5" customWidth="1"/>
    <col min="11786" max="11786" width="16.140625" style="5" customWidth="1"/>
    <col min="11787" max="11787" width="27.140625" style="5" customWidth="1"/>
    <col min="11788" max="11788" width="12.42578125" style="5" customWidth="1"/>
    <col min="11789" max="11789" width="11.7109375" style="5" customWidth="1"/>
    <col min="11790" max="11790" width="18.140625" style="5" customWidth="1"/>
    <col min="11791" max="11791" width="18.28515625" style="5" customWidth="1"/>
    <col min="11792" max="11792" width="16.7109375" style="5" customWidth="1"/>
    <col min="11793" max="11793" width="17.85546875" style="5" customWidth="1"/>
    <col min="11794" max="11794" width="16.85546875" style="5" customWidth="1"/>
    <col min="11795" max="11795" width="15.7109375" style="5" bestFit="1" customWidth="1"/>
    <col min="11796" max="11796" width="15.28515625" style="5" customWidth="1"/>
    <col min="11797" max="11797" width="24.7109375" style="5" customWidth="1"/>
    <col min="11798" max="11798" width="10.28515625" style="5" customWidth="1"/>
    <col min="11799" max="11799" width="9.28515625" style="5" bestFit="1" customWidth="1"/>
    <col min="11800" max="12035" width="9.140625" style="5"/>
    <col min="12036" max="12036" width="15.85546875" style="5" customWidth="1"/>
    <col min="12037" max="12037" width="15.28515625" style="5" customWidth="1"/>
    <col min="12038" max="12038" width="16.85546875" style="5" customWidth="1"/>
    <col min="12039" max="12039" width="21.42578125" style="5" customWidth="1"/>
    <col min="12040" max="12040" width="16.7109375" style="5" customWidth="1"/>
    <col min="12041" max="12041" width="17.7109375" style="5" customWidth="1"/>
    <col min="12042" max="12042" width="16.140625" style="5" customWidth="1"/>
    <col min="12043" max="12043" width="27.140625" style="5" customWidth="1"/>
    <col min="12044" max="12044" width="12.42578125" style="5" customWidth="1"/>
    <col min="12045" max="12045" width="11.7109375" style="5" customWidth="1"/>
    <col min="12046" max="12046" width="18.140625" style="5" customWidth="1"/>
    <col min="12047" max="12047" width="18.28515625" style="5" customWidth="1"/>
    <col min="12048" max="12048" width="16.7109375" style="5" customWidth="1"/>
    <col min="12049" max="12049" width="17.85546875" style="5" customWidth="1"/>
    <col min="12050" max="12050" width="16.85546875" style="5" customWidth="1"/>
    <col min="12051" max="12051" width="15.7109375" style="5" bestFit="1" customWidth="1"/>
    <col min="12052" max="12052" width="15.28515625" style="5" customWidth="1"/>
    <col min="12053" max="12053" width="24.7109375" style="5" customWidth="1"/>
    <col min="12054" max="12054" width="10.28515625" style="5" customWidth="1"/>
    <col min="12055" max="12055" width="9.28515625" style="5" bestFit="1" customWidth="1"/>
    <col min="12056" max="12291" width="9.140625" style="5"/>
    <col min="12292" max="12292" width="15.85546875" style="5" customWidth="1"/>
    <col min="12293" max="12293" width="15.28515625" style="5" customWidth="1"/>
    <col min="12294" max="12294" width="16.85546875" style="5" customWidth="1"/>
    <col min="12295" max="12295" width="21.42578125" style="5" customWidth="1"/>
    <col min="12296" max="12296" width="16.7109375" style="5" customWidth="1"/>
    <col min="12297" max="12297" width="17.7109375" style="5" customWidth="1"/>
    <col min="12298" max="12298" width="16.140625" style="5" customWidth="1"/>
    <col min="12299" max="12299" width="27.140625" style="5" customWidth="1"/>
    <col min="12300" max="12300" width="12.42578125" style="5" customWidth="1"/>
    <col min="12301" max="12301" width="11.7109375" style="5" customWidth="1"/>
    <col min="12302" max="12302" width="18.140625" style="5" customWidth="1"/>
    <col min="12303" max="12303" width="18.28515625" style="5" customWidth="1"/>
    <col min="12304" max="12304" width="16.7109375" style="5" customWidth="1"/>
    <col min="12305" max="12305" width="17.85546875" style="5" customWidth="1"/>
    <col min="12306" max="12306" width="16.85546875" style="5" customWidth="1"/>
    <col min="12307" max="12307" width="15.7109375" style="5" bestFit="1" customWidth="1"/>
    <col min="12308" max="12308" width="15.28515625" style="5" customWidth="1"/>
    <col min="12309" max="12309" width="24.7109375" style="5" customWidth="1"/>
    <col min="12310" max="12310" width="10.28515625" style="5" customWidth="1"/>
    <col min="12311" max="12311" width="9.28515625" style="5" bestFit="1" customWidth="1"/>
    <col min="12312" max="12547" width="9.140625" style="5"/>
    <col min="12548" max="12548" width="15.85546875" style="5" customWidth="1"/>
    <col min="12549" max="12549" width="15.28515625" style="5" customWidth="1"/>
    <col min="12550" max="12550" width="16.85546875" style="5" customWidth="1"/>
    <col min="12551" max="12551" width="21.42578125" style="5" customWidth="1"/>
    <col min="12552" max="12552" width="16.7109375" style="5" customWidth="1"/>
    <col min="12553" max="12553" width="17.7109375" style="5" customWidth="1"/>
    <col min="12554" max="12554" width="16.140625" style="5" customWidth="1"/>
    <col min="12555" max="12555" width="27.140625" style="5" customWidth="1"/>
    <col min="12556" max="12556" width="12.42578125" style="5" customWidth="1"/>
    <col min="12557" max="12557" width="11.7109375" style="5" customWidth="1"/>
    <col min="12558" max="12558" width="18.140625" style="5" customWidth="1"/>
    <col min="12559" max="12559" width="18.28515625" style="5" customWidth="1"/>
    <col min="12560" max="12560" width="16.7109375" style="5" customWidth="1"/>
    <col min="12561" max="12561" width="17.85546875" style="5" customWidth="1"/>
    <col min="12562" max="12562" width="16.85546875" style="5" customWidth="1"/>
    <col min="12563" max="12563" width="15.7109375" style="5" bestFit="1" customWidth="1"/>
    <col min="12564" max="12564" width="15.28515625" style="5" customWidth="1"/>
    <col min="12565" max="12565" width="24.7109375" style="5" customWidth="1"/>
    <col min="12566" max="12566" width="10.28515625" style="5" customWidth="1"/>
    <col min="12567" max="12567" width="9.28515625" style="5" bestFit="1" customWidth="1"/>
    <col min="12568" max="12803" width="9.140625" style="5"/>
    <col min="12804" max="12804" width="15.85546875" style="5" customWidth="1"/>
    <col min="12805" max="12805" width="15.28515625" style="5" customWidth="1"/>
    <col min="12806" max="12806" width="16.85546875" style="5" customWidth="1"/>
    <col min="12807" max="12807" width="21.42578125" style="5" customWidth="1"/>
    <col min="12808" max="12808" width="16.7109375" style="5" customWidth="1"/>
    <col min="12809" max="12809" width="17.7109375" style="5" customWidth="1"/>
    <col min="12810" max="12810" width="16.140625" style="5" customWidth="1"/>
    <col min="12811" max="12811" width="27.140625" style="5" customWidth="1"/>
    <col min="12812" max="12812" width="12.42578125" style="5" customWidth="1"/>
    <col min="12813" max="12813" width="11.7109375" style="5" customWidth="1"/>
    <col min="12814" max="12814" width="18.140625" style="5" customWidth="1"/>
    <col min="12815" max="12815" width="18.28515625" style="5" customWidth="1"/>
    <col min="12816" max="12816" width="16.7109375" style="5" customWidth="1"/>
    <col min="12817" max="12817" width="17.85546875" style="5" customWidth="1"/>
    <col min="12818" max="12818" width="16.85546875" style="5" customWidth="1"/>
    <col min="12819" max="12819" width="15.7109375" style="5" bestFit="1" customWidth="1"/>
    <col min="12820" max="12820" width="15.28515625" style="5" customWidth="1"/>
    <col min="12821" max="12821" width="24.7109375" style="5" customWidth="1"/>
    <col min="12822" max="12822" width="10.28515625" style="5" customWidth="1"/>
    <col min="12823" max="12823" width="9.28515625" style="5" bestFit="1" customWidth="1"/>
    <col min="12824" max="13059" width="9.140625" style="5"/>
    <col min="13060" max="13060" width="15.85546875" style="5" customWidth="1"/>
    <col min="13061" max="13061" width="15.28515625" style="5" customWidth="1"/>
    <col min="13062" max="13062" width="16.85546875" style="5" customWidth="1"/>
    <col min="13063" max="13063" width="21.42578125" style="5" customWidth="1"/>
    <col min="13064" max="13064" width="16.7109375" style="5" customWidth="1"/>
    <col min="13065" max="13065" width="17.7109375" style="5" customWidth="1"/>
    <col min="13066" max="13066" width="16.140625" style="5" customWidth="1"/>
    <col min="13067" max="13067" width="27.140625" style="5" customWidth="1"/>
    <col min="13068" max="13068" width="12.42578125" style="5" customWidth="1"/>
    <col min="13069" max="13069" width="11.7109375" style="5" customWidth="1"/>
    <col min="13070" max="13070" width="18.140625" style="5" customWidth="1"/>
    <col min="13071" max="13071" width="18.28515625" style="5" customWidth="1"/>
    <col min="13072" max="13072" width="16.7109375" style="5" customWidth="1"/>
    <col min="13073" max="13073" width="17.85546875" style="5" customWidth="1"/>
    <col min="13074" max="13074" width="16.85546875" style="5" customWidth="1"/>
    <col min="13075" max="13075" width="15.7109375" style="5" bestFit="1" customWidth="1"/>
    <col min="13076" max="13076" width="15.28515625" style="5" customWidth="1"/>
    <col min="13077" max="13077" width="24.7109375" style="5" customWidth="1"/>
    <col min="13078" max="13078" width="10.28515625" style="5" customWidth="1"/>
    <col min="13079" max="13079" width="9.28515625" style="5" bestFit="1" customWidth="1"/>
    <col min="13080" max="13315" width="9.140625" style="5"/>
    <col min="13316" max="13316" width="15.85546875" style="5" customWidth="1"/>
    <col min="13317" max="13317" width="15.28515625" style="5" customWidth="1"/>
    <col min="13318" max="13318" width="16.85546875" style="5" customWidth="1"/>
    <col min="13319" max="13319" width="21.42578125" style="5" customWidth="1"/>
    <col min="13320" max="13320" width="16.7109375" style="5" customWidth="1"/>
    <col min="13321" max="13321" width="17.7109375" style="5" customWidth="1"/>
    <col min="13322" max="13322" width="16.140625" style="5" customWidth="1"/>
    <col min="13323" max="13323" width="27.140625" style="5" customWidth="1"/>
    <col min="13324" max="13324" width="12.42578125" style="5" customWidth="1"/>
    <col min="13325" max="13325" width="11.7109375" style="5" customWidth="1"/>
    <col min="13326" max="13326" width="18.140625" style="5" customWidth="1"/>
    <col min="13327" max="13327" width="18.28515625" style="5" customWidth="1"/>
    <col min="13328" max="13328" width="16.7109375" style="5" customWidth="1"/>
    <col min="13329" max="13329" width="17.85546875" style="5" customWidth="1"/>
    <col min="13330" max="13330" width="16.85546875" style="5" customWidth="1"/>
    <col min="13331" max="13331" width="15.7109375" style="5" bestFit="1" customWidth="1"/>
    <col min="13332" max="13332" width="15.28515625" style="5" customWidth="1"/>
    <col min="13333" max="13333" width="24.7109375" style="5" customWidth="1"/>
    <col min="13334" max="13334" width="10.28515625" style="5" customWidth="1"/>
    <col min="13335" max="13335" width="9.28515625" style="5" bestFit="1" customWidth="1"/>
    <col min="13336" max="13571" width="9.140625" style="5"/>
    <col min="13572" max="13572" width="15.85546875" style="5" customWidth="1"/>
    <col min="13573" max="13573" width="15.28515625" style="5" customWidth="1"/>
    <col min="13574" max="13574" width="16.85546875" style="5" customWidth="1"/>
    <col min="13575" max="13575" width="21.42578125" style="5" customWidth="1"/>
    <col min="13576" max="13576" width="16.7109375" style="5" customWidth="1"/>
    <col min="13577" max="13577" width="17.7109375" style="5" customWidth="1"/>
    <col min="13578" max="13578" width="16.140625" style="5" customWidth="1"/>
    <col min="13579" max="13579" width="27.140625" style="5" customWidth="1"/>
    <col min="13580" max="13580" width="12.42578125" style="5" customWidth="1"/>
    <col min="13581" max="13581" width="11.7109375" style="5" customWidth="1"/>
    <col min="13582" max="13582" width="18.140625" style="5" customWidth="1"/>
    <col min="13583" max="13583" width="18.28515625" style="5" customWidth="1"/>
    <col min="13584" max="13584" width="16.7109375" style="5" customWidth="1"/>
    <col min="13585" max="13585" width="17.85546875" style="5" customWidth="1"/>
    <col min="13586" max="13586" width="16.85546875" style="5" customWidth="1"/>
    <col min="13587" max="13587" width="15.7109375" style="5" bestFit="1" customWidth="1"/>
    <col min="13588" max="13588" width="15.28515625" style="5" customWidth="1"/>
    <col min="13589" max="13589" width="24.7109375" style="5" customWidth="1"/>
    <col min="13590" max="13590" width="10.28515625" style="5" customWidth="1"/>
    <col min="13591" max="13591" width="9.28515625" style="5" bestFit="1" customWidth="1"/>
    <col min="13592" max="13827" width="9.140625" style="5"/>
    <col min="13828" max="13828" width="15.85546875" style="5" customWidth="1"/>
    <col min="13829" max="13829" width="15.28515625" style="5" customWidth="1"/>
    <col min="13830" max="13830" width="16.85546875" style="5" customWidth="1"/>
    <col min="13831" max="13831" width="21.42578125" style="5" customWidth="1"/>
    <col min="13832" max="13832" width="16.7109375" style="5" customWidth="1"/>
    <col min="13833" max="13833" width="17.7109375" style="5" customWidth="1"/>
    <col min="13834" max="13834" width="16.140625" style="5" customWidth="1"/>
    <col min="13835" max="13835" width="27.140625" style="5" customWidth="1"/>
    <col min="13836" max="13836" width="12.42578125" style="5" customWidth="1"/>
    <col min="13837" max="13837" width="11.7109375" style="5" customWidth="1"/>
    <col min="13838" max="13838" width="18.140625" style="5" customWidth="1"/>
    <col min="13839" max="13839" width="18.28515625" style="5" customWidth="1"/>
    <col min="13840" max="13840" width="16.7109375" style="5" customWidth="1"/>
    <col min="13841" max="13841" width="17.85546875" style="5" customWidth="1"/>
    <col min="13842" max="13842" width="16.85546875" style="5" customWidth="1"/>
    <col min="13843" max="13843" width="15.7109375" style="5" bestFit="1" customWidth="1"/>
    <col min="13844" max="13844" width="15.28515625" style="5" customWidth="1"/>
    <col min="13845" max="13845" width="24.7109375" style="5" customWidth="1"/>
    <col min="13846" max="13846" width="10.28515625" style="5" customWidth="1"/>
    <col min="13847" max="13847" width="9.28515625" style="5" bestFit="1" customWidth="1"/>
    <col min="13848" max="14083" width="9.140625" style="5"/>
    <col min="14084" max="14084" width="15.85546875" style="5" customWidth="1"/>
    <col min="14085" max="14085" width="15.28515625" style="5" customWidth="1"/>
    <col min="14086" max="14086" width="16.85546875" style="5" customWidth="1"/>
    <col min="14087" max="14087" width="21.42578125" style="5" customWidth="1"/>
    <col min="14088" max="14088" width="16.7109375" style="5" customWidth="1"/>
    <col min="14089" max="14089" width="17.7109375" style="5" customWidth="1"/>
    <col min="14090" max="14090" width="16.140625" style="5" customWidth="1"/>
    <col min="14091" max="14091" width="27.140625" style="5" customWidth="1"/>
    <col min="14092" max="14092" width="12.42578125" style="5" customWidth="1"/>
    <col min="14093" max="14093" width="11.7109375" style="5" customWidth="1"/>
    <col min="14094" max="14094" width="18.140625" style="5" customWidth="1"/>
    <col min="14095" max="14095" width="18.28515625" style="5" customWidth="1"/>
    <col min="14096" max="14096" width="16.7109375" style="5" customWidth="1"/>
    <col min="14097" max="14097" width="17.85546875" style="5" customWidth="1"/>
    <col min="14098" max="14098" width="16.85546875" style="5" customWidth="1"/>
    <col min="14099" max="14099" width="15.7109375" style="5" bestFit="1" customWidth="1"/>
    <col min="14100" max="14100" width="15.28515625" style="5" customWidth="1"/>
    <col min="14101" max="14101" width="24.7109375" style="5" customWidth="1"/>
    <col min="14102" max="14102" width="10.28515625" style="5" customWidth="1"/>
    <col min="14103" max="14103" width="9.28515625" style="5" bestFit="1" customWidth="1"/>
    <col min="14104" max="14339" width="9.140625" style="5"/>
    <col min="14340" max="14340" width="15.85546875" style="5" customWidth="1"/>
    <col min="14341" max="14341" width="15.28515625" style="5" customWidth="1"/>
    <col min="14342" max="14342" width="16.85546875" style="5" customWidth="1"/>
    <col min="14343" max="14343" width="21.42578125" style="5" customWidth="1"/>
    <col min="14344" max="14344" width="16.7109375" style="5" customWidth="1"/>
    <col min="14345" max="14345" width="17.7109375" style="5" customWidth="1"/>
    <col min="14346" max="14346" width="16.140625" style="5" customWidth="1"/>
    <col min="14347" max="14347" width="27.140625" style="5" customWidth="1"/>
    <col min="14348" max="14348" width="12.42578125" style="5" customWidth="1"/>
    <col min="14349" max="14349" width="11.7109375" style="5" customWidth="1"/>
    <col min="14350" max="14350" width="18.140625" style="5" customWidth="1"/>
    <col min="14351" max="14351" width="18.28515625" style="5" customWidth="1"/>
    <col min="14352" max="14352" width="16.7109375" style="5" customWidth="1"/>
    <col min="14353" max="14353" width="17.85546875" style="5" customWidth="1"/>
    <col min="14354" max="14354" width="16.85546875" style="5" customWidth="1"/>
    <col min="14355" max="14355" width="15.7109375" style="5" bestFit="1" customWidth="1"/>
    <col min="14356" max="14356" width="15.28515625" style="5" customWidth="1"/>
    <col min="14357" max="14357" width="24.7109375" style="5" customWidth="1"/>
    <col min="14358" max="14358" width="10.28515625" style="5" customWidth="1"/>
    <col min="14359" max="14359" width="9.28515625" style="5" bestFit="1" customWidth="1"/>
    <col min="14360" max="14595" width="9.140625" style="5"/>
    <col min="14596" max="14596" width="15.85546875" style="5" customWidth="1"/>
    <col min="14597" max="14597" width="15.28515625" style="5" customWidth="1"/>
    <col min="14598" max="14598" width="16.85546875" style="5" customWidth="1"/>
    <col min="14599" max="14599" width="21.42578125" style="5" customWidth="1"/>
    <col min="14600" max="14600" width="16.7109375" style="5" customWidth="1"/>
    <col min="14601" max="14601" width="17.7109375" style="5" customWidth="1"/>
    <col min="14602" max="14602" width="16.140625" style="5" customWidth="1"/>
    <col min="14603" max="14603" width="27.140625" style="5" customWidth="1"/>
    <col min="14604" max="14604" width="12.42578125" style="5" customWidth="1"/>
    <col min="14605" max="14605" width="11.7109375" style="5" customWidth="1"/>
    <col min="14606" max="14606" width="18.140625" style="5" customWidth="1"/>
    <col min="14607" max="14607" width="18.28515625" style="5" customWidth="1"/>
    <col min="14608" max="14608" width="16.7109375" style="5" customWidth="1"/>
    <col min="14609" max="14609" width="17.85546875" style="5" customWidth="1"/>
    <col min="14610" max="14610" width="16.85546875" style="5" customWidth="1"/>
    <col min="14611" max="14611" width="15.7109375" style="5" bestFit="1" customWidth="1"/>
    <col min="14612" max="14612" width="15.28515625" style="5" customWidth="1"/>
    <col min="14613" max="14613" width="24.7109375" style="5" customWidth="1"/>
    <col min="14614" max="14614" width="10.28515625" style="5" customWidth="1"/>
    <col min="14615" max="14615" width="9.28515625" style="5" bestFit="1" customWidth="1"/>
    <col min="14616" max="14851" width="9.140625" style="5"/>
    <col min="14852" max="14852" width="15.85546875" style="5" customWidth="1"/>
    <col min="14853" max="14853" width="15.28515625" style="5" customWidth="1"/>
    <col min="14854" max="14854" width="16.85546875" style="5" customWidth="1"/>
    <col min="14855" max="14855" width="21.42578125" style="5" customWidth="1"/>
    <col min="14856" max="14856" width="16.7109375" style="5" customWidth="1"/>
    <col min="14857" max="14857" width="17.7109375" style="5" customWidth="1"/>
    <col min="14858" max="14858" width="16.140625" style="5" customWidth="1"/>
    <col min="14859" max="14859" width="27.140625" style="5" customWidth="1"/>
    <col min="14860" max="14860" width="12.42578125" style="5" customWidth="1"/>
    <col min="14861" max="14861" width="11.7109375" style="5" customWidth="1"/>
    <col min="14862" max="14862" width="18.140625" style="5" customWidth="1"/>
    <col min="14863" max="14863" width="18.28515625" style="5" customWidth="1"/>
    <col min="14864" max="14864" width="16.7109375" style="5" customWidth="1"/>
    <col min="14865" max="14865" width="17.85546875" style="5" customWidth="1"/>
    <col min="14866" max="14866" width="16.85546875" style="5" customWidth="1"/>
    <col min="14867" max="14867" width="15.7109375" style="5" bestFit="1" customWidth="1"/>
    <col min="14868" max="14868" width="15.28515625" style="5" customWidth="1"/>
    <col min="14869" max="14869" width="24.7109375" style="5" customWidth="1"/>
    <col min="14870" max="14870" width="10.28515625" style="5" customWidth="1"/>
    <col min="14871" max="14871" width="9.28515625" style="5" bestFit="1" customWidth="1"/>
    <col min="14872" max="15107" width="9.140625" style="5"/>
    <col min="15108" max="15108" width="15.85546875" style="5" customWidth="1"/>
    <col min="15109" max="15109" width="15.28515625" style="5" customWidth="1"/>
    <col min="15110" max="15110" width="16.85546875" style="5" customWidth="1"/>
    <col min="15111" max="15111" width="21.42578125" style="5" customWidth="1"/>
    <col min="15112" max="15112" width="16.7109375" style="5" customWidth="1"/>
    <col min="15113" max="15113" width="17.7109375" style="5" customWidth="1"/>
    <col min="15114" max="15114" width="16.140625" style="5" customWidth="1"/>
    <col min="15115" max="15115" width="27.140625" style="5" customWidth="1"/>
    <col min="15116" max="15116" width="12.42578125" style="5" customWidth="1"/>
    <col min="15117" max="15117" width="11.7109375" style="5" customWidth="1"/>
    <col min="15118" max="15118" width="18.140625" style="5" customWidth="1"/>
    <col min="15119" max="15119" width="18.28515625" style="5" customWidth="1"/>
    <col min="15120" max="15120" width="16.7109375" style="5" customWidth="1"/>
    <col min="15121" max="15121" width="17.85546875" style="5" customWidth="1"/>
    <col min="15122" max="15122" width="16.85546875" style="5" customWidth="1"/>
    <col min="15123" max="15123" width="15.7109375" style="5" bestFit="1" customWidth="1"/>
    <col min="15124" max="15124" width="15.28515625" style="5" customWidth="1"/>
    <col min="15125" max="15125" width="24.7109375" style="5" customWidth="1"/>
    <col min="15126" max="15126" width="10.28515625" style="5" customWidth="1"/>
    <col min="15127" max="15127" width="9.28515625" style="5" bestFit="1" customWidth="1"/>
    <col min="15128" max="15363" width="9.140625" style="5"/>
    <col min="15364" max="15364" width="15.85546875" style="5" customWidth="1"/>
    <col min="15365" max="15365" width="15.28515625" style="5" customWidth="1"/>
    <col min="15366" max="15366" width="16.85546875" style="5" customWidth="1"/>
    <col min="15367" max="15367" width="21.42578125" style="5" customWidth="1"/>
    <col min="15368" max="15368" width="16.7109375" style="5" customWidth="1"/>
    <col min="15369" max="15369" width="17.7109375" style="5" customWidth="1"/>
    <col min="15370" max="15370" width="16.140625" style="5" customWidth="1"/>
    <col min="15371" max="15371" width="27.140625" style="5" customWidth="1"/>
    <col min="15372" max="15372" width="12.42578125" style="5" customWidth="1"/>
    <col min="15373" max="15373" width="11.7109375" style="5" customWidth="1"/>
    <col min="15374" max="15374" width="18.140625" style="5" customWidth="1"/>
    <col min="15375" max="15375" width="18.28515625" style="5" customWidth="1"/>
    <col min="15376" max="15376" width="16.7109375" style="5" customWidth="1"/>
    <col min="15377" max="15377" width="17.85546875" style="5" customWidth="1"/>
    <col min="15378" max="15378" width="16.85546875" style="5" customWidth="1"/>
    <col min="15379" max="15379" width="15.7109375" style="5" bestFit="1" customWidth="1"/>
    <col min="15380" max="15380" width="15.28515625" style="5" customWidth="1"/>
    <col min="15381" max="15381" width="24.7109375" style="5" customWidth="1"/>
    <col min="15382" max="15382" width="10.28515625" style="5" customWidth="1"/>
    <col min="15383" max="15383" width="9.28515625" style="5" bestFit="1" customWidth="1"/>
    <col min="15384" max="15619" width="9.140625" style="5"/>
    <col min="15620" max="15620" width="15.85546875" style="5" customWidth="1"/>
    <col min="15621" max="15621" width="15.28515625" style="5" customWidth="1"/>
    <col min="15622" max="15622" width="16.85546875" style="5" customWidth="1"/>
    <col min="15623" max="15623" width="21.42578125" style="5" customWidth="1"/>
    <col min="15624" max="15624" width="16.7109375" style="5" customWidth="1"/>
    <col min="15625" max="15625" width="17.7109375" style="5" customWidth="1"/>
    <col min="15626" max="15626" width="16.140625" style="5" customWidth="1"/>
    <col min="15627" max="15627" width="27.140625" style="5" customWidth="1"/>
    <col min="15628" max="15628" width="12.42578125" style="5" customWidth="1"/>
    <col min="15629" max="15629" width="11.7109375" style="5" customWidth="1"/>
    <col min="15630" max="15630" width="18.140625" style="5" customWidth="1"/>
    <col min="15631" max="15631" width="18.28515625" style="5" customWidth="1"/>
    <col min="15632" max="15632" width="16.7109375" style="5" customWidth="1"/>
    <col min="15633" max="15633" width="17.85546875" style="5" customWidth="1"/>
    <col min="15634" max="15634" width="16.85546875" style="5" customWidth="1"/>
    <col min="15635" max="15635" width="15.7109375" style="5" bestFit="1" customWidth="1"/>
    <col min="15636" max="15636" width="15.28515625" style="5" customWidth="1"/>
    <col min="15637" max="15637" width="24.7109375" style="5" customWidth="1"/>
    <col min="15638" max="15638" width="10.28515625" style="5" customWidth="1"/>
    <col min="15639" max="15639" width="9.28515625" style="5" bestFit="1" customWidth="1"/>
    <col min="15640" max="15875" width="9.140625" style="5"/>
    <col min="15876" max="15876" width="15.85546875" style="5" customWidth="1"/>
    <col min="15877" max="15877" width="15.28515625" style="5" customWidth="1"/>
    <col min="15878" max="15878" width="16.85546875" style="5" customWidth="1"/>
    <col min="15879" max="15879" width="21.42578125" style="5" customWidth="1"/>
    <col min="15880" max="15880" width="16.7109375" style="5" customWidth="1"/>
    <col min="15881" max="15881" width="17.7109375" style="5" customWidth="1"/>
    <col min="15882" max="15882" width="16.140625" style="5" customWidth="1"/>
    <col min="15883" max="15883" width="27.140625" style="5" customWidth="1"/>
    <col min="15884" max="15884" width="12.42578125" style="5" customWidth="1"/>
    <col min="15885" max="15885" width="11.7109375" style="5" customWidth="1"/>
    <col min="15886" max="15886" width="18.140625" style="5" customWidth="1"/>
    <col min="15887" max="15887" width="18.28515625" style="5" customWidth="1"/>
    <col min="15888" max="15888" width="16.7109375" style="5" customWidth="1"/>
    <col min="15889" max="15889" width="17.85546875" style="5" customWidth="1"/>
    <col min="15890" max="15890" width="16.85546875" style="5" customWidth="1"/>
    <col min="15891" max="15891" width="15.7109375" style="5" bestFit="1" customWidth="1"/>
    <col min="15892" max="15892" width="15.28515625" style="5" customWidth="1"/>
    <col min="15893" max="15893" width="24.7109375" style="5" customWidth="1"/>
    <col min="15894" max="15894" width="10.28515625" style="5" customWidth="1"/>
    <col min="15895" max="15895" width="9.28515625" style="5" bestFit="1" customWidth="1"/>
    <col min="15896" max="16131" width="9.140625" style="5"/>
    <col min="16132" max="16132" width="15.85546875" style="5" customWidth="1"/>
    <col min="16133" max="16133" width="15.28515625" style="5" customWidth="1"/>
    <col min="16134" max="16134" width="16.85546875" style="5" customWidth="1"/>
    <col min="16135" max="16135" width="21.42578125" style="5" customWidth="1"/>
    <col min="16136" max="16136" width="16.7109375" style="5" customWidth="1"/>
    <col min="16137" max="16137" width="17.7109375" style="5" customWidth="1"/>
    <col min="16138" max="16138" width="16.140625" style="5" customWidth="1"/>
    <col min="16139" max="16139" width="27.140625" style="5" customWidth="1"/>
    <col min="16140" max="16140" width="12.42578125" style="5" customWidth="1"/>
    <col min="16141" max="16141" width="11.7109375" style="5" customWidth="1"/>
    <col min="16142" max="16142" width="18.140625" style="5" customWidth="1"/>
    <col min="16143" max="16143" width="18.28515625" style="5" customWidth="1"/>
    <col min="16144" max="16144" width="16.7109375" style="5" customWidth="1"/>
    <col min="16145" max="16145" width="17.85546875" style="5" customWidth="1"/>
    <col min="16146" max="16146" width="16.85546875" style="5" customWidth="1"/>
    <col min="16147" max="16147" width="15.7109375" style="5" bestFit="1" customWidth="1"/>
    <col min="16148" max="16148" width="15.28515625" style="5" customWidth="1"/>
    <col min="16149" max="16149" width="24.7109375" style="5" customWidth="1"/>
    <col min="16150" max="16150" width="10.28515625" style="5" customWidth="1"/>
    <col min="16151" max="16151" width="9.28515625" style="5" bestFit="1" customWidth="1"/>
    <col min="16152" max="16384" width="9.140625" style="5"/>
  </cols>
  <sheetData>
    <row r="1" spans="1:30" ht="81" customHeight="1" thickTop="1" thickBot="1" x14ac:dyDescent="0.25">
      <c r="A1" s="327" t="s">
        <v>1044</v>
      </c>
      <c r="B1" s="373" t="s">
        <v>140</v>
      </c>
      <c r="C1" s="233" t="s">
        <v>1</v>
      </c>
      <c r="D1" s="233" t="s">
        <v>120</v>
      </c>
      <c r="E1" s="233" t="s">
        <v>134</v>
      </c>
      <c r="F1" s="233" t="s">
        <v>2</v>
      </c>
      <c r="G1" s="233" t="s">
        <v>3</v>
      </c>
      <c r="H1" s="9" t="s">
        <v>183</v>
      </c>
      <c r="I1" s="233" t="s">
        <v>141</v>
      </c>
      <c r="J1" s="233" t="s">
        <v>871</v>
      </c>
      <c r="K1" s="233" t="s">
        <v>5</v>
      </c>
      <c r="L1" s="233" t="s">
        <v>142</v>
      </c>
      <c r="M1" s="233" t="s">
        <v>861</v>
      </c>
      <c r="N1" s="336" t="s">
        <v>1043</v>
      </c>
      <c r="O1" s="233" t="s">
        <v>143</v>
      </c>
      <c r="P1" s="233" t="s">
        <v>144</v>
      </c>
      <c r="Q1" s="233" t="s">
        <v>145</v>
      </c>
      <c r="R1" s="283" t="s">
        <v>961</v>
      </c>
      <c r="S1" s="283" t="s">
        <v>962</v>
      </c>
      <c r="T1" s="283" t="s">
        <v>963</v>
      </c>
      <c r="U1" s="283" t="s">
        <v>964</v>
      </c>
      <c r="V1" s="233" t="s">
        <v>148</v>
      </c>
      <c r="W1" s="233" t="s">
        <v>394</v>
      </c>
      <c r="X1" s="270"/>
      <c r="Y1" s="270"/>
      <c r="Z1" s="271"/>
      <c r="AA1" s="271"/>
      <c r="AB1" s="271"/>
      <c r="AC1" s="271"/>
      <c r="AD1" s="271"/>
    </row>
    <row r="2" spans="1:30" ht="48" customHeight="1" thickTop="1" thickBot="1" x14ac:dyDescent="0.25">
      <c r="B2" s="407" t="s">
        <v>934</v>
      </c>
      <c r="C2" s="407"/>
      <c r="D2" s="407"/>
      <c r="E2" s="407"/>
      <c r="F2" s="407"/>
      <c r="G2" s="407"/>
      <c r="H2" s="407"/>
      <c r="I2" s="407"/>
      <c r="J2" s="407"/>
      <c r="K2" s="407"/>
      <c r="L2" s="407"/>
      <c r="M2" s="407"/>
      <c r="N2" s="407"/>
      <c r="O2" s="407"/>
      <c r="P2" s="407"/>
      <c r="Q2" s="407"/>
      <c r="R2" s="407"/>
      <c r="S2" s="407"/>
      <c r="T2" s="407"/>
      <c r="U2" s="407"/>
      <c r="V2" s="407"/>
      <c r="W2" s="407"/>
      <c r="X2" s="270"/>
      <c r="Y2" s="270"/>
      <c r="Z2" s="271"/>
      <c r="AA2" s="271"/>
      <c r="AB2" s="271"/>
      <c r="AC2" s="271"/>
      <c r="AD2" s="271"/>
    </row>
    <row r="3" spans="1:30" s="6" customFormat="1" ht="187.5" customHeight="1" thickTop="1" thickBot="1" x14ac:dyDescent="0.3">
      <c r="A3" s="380">
        <v>1</v>
      </c>
      <c r="B3" s="373" t="s">
        <v>149</v>
      </c>
      <c r="C3" s="232" t="s">
        <v>7</v>
      </c>
      <c r="D3" s="232" t="s">
        <v>184</v>
      </c>
      <c r="E3" s="232" t="s">
        <v>185</v>
      </c>
      <c r="F3" s="232" t="s">
        <v>950</v>
      </c>
      <c r="G3" s="232" t="s">
        <v>150</v>
      </c>
      <c r="H3" s="232" t="s">
        <v>397</v>
      </c>
      <c r="I3" s="232" t="s">
        <v>9</v>
      </c>
      <c r="J3" s="232" t="s">
        <v>905</v>
      </c>
      <c r="K3" s="232" t="s">
        <v>10</v>
      </c>
      <c r="L3" s="234" t="s">
        <v>48</v>
      </c>
      <c r="M3" s="234" t="s">
        <v>48</v>
      </c>
      <c r="N3" s="304"/>
      <c r="O3" s="234" t="s">
        <v>151</v>
      </c>
      <c r="P3" s="234" t="s">
        <v>152</v>
      </c>
      <c r="Q3" s="232" t="s">
        <v>396</v>
      </c>
      <c r="R3" s="303"/>
      <c r="S3" s="303"/>
      <c r="T3" s="303"/>
      <c r="U3" s="303"/>
      <c r="V3" s="232" t="s">
        <v>186</v>
      </c>
      <c r="W3" s="232" t="s">
        <v>153</v>
      </c>
      <c r="X3" s="272"/>
      <c r="Y3" s="272"/>
      <c r="Z3" s="273"/>
      <c r="AA3" s="273"/>
      <c r="AB3" s="273"/>
      <c r="AC3" s="273"/>
      <c r="AD3" s="273"/>
    </row>
    <row r="4" spans="1:30" s="6" customFormat="1" ht="153.75" customHeight="1" thickTop="1" thickBot="1" x14ac:dyDescent="0.3">
      <c r="A4" s="380">
        <v>2</v>
      </c>
      <c r="B4" s="373" t="s">
        <v>6</v>
      </c>
      <c r="C4" s="232" t="s">
        <v>7</v>
      </c>
      <c r="D4" s="232" t="s">
        <v>246</v>
      </c>
      <c r="E4" s="232" t="s">
        <v>247</v>
      </c>
      <c r="F4" s="232" t="s">
        <v>248</v>
      </c>
      <c r="G4" s="232" t="s">
        <v>154</v>
      </c>
      <c r="H4" s="232" t="s">
        <v>187</v>
      </c>
      <c r="I4" s="232" t="s">
        <v>9</v>
      </c>
      <c r="J4" s="232" t="s">
        <v>905</v>
      </c>
      <c r="K4" s="232" t="s">
        <v>10</v>
      </c>
      <c r="L4" s="234" t="s">
        <v>48</v>
      </c>
      <c r="M4" s="234" t="s">
        <v>48</v>
      </c>
      <c r="N4" s="304"/>
      <c r="O4" s="234" t="s">
        <v>188</v>
      </c>
      <c r="P4" s="234" t="s">
        <v>152</v>
      </c>
      <c r="Q4" s="234" t="s">
        <v>8</v>
      </c>
      <c r="R4" s="304" t="s">
        <v>8</v>
      </c>
      <c r="S4" s="304" t="s">
        <v>8</v>
      </c>
      <c r="T4" s="304" t="s">
        <v>8</v>
      </c>
      <c r="U4" s="304" t="s">
        <v>8</v>
      </c>
      <c r="V4" s="234" t="s">
        <v>155</v>
      </c>
      <c r="W4" s="232" t="s">
        <v>153</v>
      </c>
      <c r="X4" s="272"/>
      <c r="Y4" s="272"/>
      <c r="Z4" s="273"/>
      <c r="AA4" s="273"/>
      <c r="AB4" s="273"/>
      <c r="AC4" s="273"/>
      <c r="AD4" s="273"/>
    </row>
    <row r="5" spans="1:30" s="6" customFormat="1" ht="87" customHeight="1" thickTop="1" thickBot="1" x14ac:dyDescent="0.3">
      <c r="A5" s="380">
        <v>3</v>
      </c>
      <c r="B5" s="374" t="s">
        <v>163</v>
      </c>
      <c r="C5" s="235" t="s">
        <v>33</v>
      </c>
      <c r="D5" s="232" t="s">
        <v>912</v>
      </c>
      <c r="E5" s="232">
        <v>114</v>
      </c>
      <c r="F5" s="232">
        <v>135</v>
      </c>
      <c r="G5" s="232" t="s">
        <v>726</v>
      </c>
      <c r="H5" s="232" t="s">
        <v>910</v>
      </c>
      <c r="I5" s="232" t="s">
        <v>9</v>
      </c>
      <c r="J5" s="232" t="s">
        <v>905</v>
      </c>
      <c r="K5" s="232" t="s">
        <v>10</v>
      </c>
      <c r="L5" s="234" t="s">
        <v>48</v>
      </c>
      <c r="M5" s="234" t="s">
        <v>48</v>
      </c>
      <c r="N5" s="304"/>
      <c r="O5" s="234" t="s">
        <v>188</v>
      </c>
      <c r="P5" s="234" t="s">
        <v>152</v>
      </c>
      <c r="Q5" s="232">
        <v>3</v>
      </c>
      <c r="R5" s="303"/>
      <c r="S5" s="303"/>
      <c r="T5" s="303"/>
      <c r="U5" s="303"/>
      <c r="V5" s="234" t="s">
        <v>727</v>
      </c>
      <c r="W5" s="235" t="s">
        <v>162</v>
      </c>
      <c r="X5" s="272"/>
      <c r="Y5" s="272"/>
      <c r="Z5" s="273"/>
      <c r="AA5" s="273"/>
      <c r="AB5" s="273"/>
      <c r="AC5" s="273"/>
      <c r="AD5" s="273"/>
    </row>
    <row r="6" spans="1:30" s="6" customFormat="1" ht="87" customHeight="1" thickTop="1" thickBot="1" x14ac:dyDescent="0.3">
      <c r="A6" s="380">
        <v>4</v>
      </c>
      <c r="B6" s="374" t="s">
        <v>163</v>
      </c>
      <c r="C6" s="235" t="s">
        <v>33</v>
      </c>
      <c r="D6" s="232" t="s">
        <v>911</v>
      </c>
      <c r="E6" s="232">
        <v>61</v>
      </c>
      <c r="F6" s="232">
        <v>75</v>
      </c>
      <c r="G6" s="232" t="s">
        <v>726</v>
      </c>
      <c r="H6" s="232" t="s">
        <v>910</v>
      </c>
      <c r="I6" s="232" t="s">
        <v>9</v>
      </c>
      <c r="J6" s="232" t="s">
        <v>905</v>
      </c>
      <c r="K6" s="232" t="s">
        <v>10</v>
      </c>
      <c r="L6" s="234" t="s">
        <v>48</v>
      </c>
      <c r="M6" s="234" t="s">
        <v>48</v>
      </c>
      <c r="N6" s="304"/>
      <c r="O6" s="234" t="s">
        <v>188</v>
      </c>
      <c r="P6" s="234" t="s">
        <v>152</v>
      </c>
      <c r="Q6" s="232">
        <v>19</v>
      </c>
      <c r="R6" s="303"/>
      <c r="S6" s="303"/>
      <c r="T6" s="303"/>
      <c r="U6" s="303"/>
      <c r="V6" s="234" t="s">
        <v>727</v>
      </c>
      <c r="W6" s="235" t="s">
        <v>162</v>
      </c>
      <c r="X6" s="272"/>
      <c r="Y6" s="272"/>
      <c r="Z6" s="273"/>
      <c r="AA6" s="273"/>
      <c r="AB6" s="273"/>
      <c r="AC6" s="273"/>
      <c r="AD6" s="273"/>
    </row>
    <row r="7" spans="1:30" s="6" customFormat="1" ht="134.25" customHeight="1" thickTop="1" thickBot="1" x14ac:dyDescent="0.3">
      <c r="A7" s="380">
        <v>5</v>
      </c>
      <c r="B7" s="374" t="s">
        <v>163</v>
      </c>
      <c r="C7" s="235" t="s">
        <v>33</v>
      </c>
      <c r="D7" s="235" t="s">
        <v>358</v>
      </c>
      <c r="E7" s="235" t="s">
        <v>951</v>
      </c>
      <c r="F7" s="235" t="s">
        <v>360</v>
      </c>
      <c r="G7" s="235" t="s">
        <v>361</v>
      </c>
      <c r="H7" s="235" t="s">
        <v>914</v>
      </c>
      <c r="I7" s="235" t="s">
        <v>9</v>
      </c>
      <c r="J7" s="232" t="s">
        <v>905</v>
      </c>
      <c r="K7" s="235" t="s">
        <v>10</v>
      </c>
      <c r="L7" s="236" t="s">
        <v>11</v>
      </c>
      <c r="M7" s="234" t="s">
        <v>48</v>
      </c>
      <c r="N7" s="304"/>
      <c r="O7" s="236" t="s">
        <v>151</v>
      </c>
      <c r="P7" s="236" t="s">
        <v>152</v>
      </c>
      <c r="Q7" s="235" t="s">
        <v>363</v>
      </c>
      <c r="R7" s="291" t="s">
        <v>958</v>
      </c>
      <c r="S7" s="301" t="s">
        <v>1051</v>
      </c>
      <c r="T7" s="291" t="s">
        <v>957</v>
      </c>
      <c r="U7" s="291" t="s">
        <v>957</v>
      </c>
      <c r="V7" s="235" t="s">
        <v>364</v>
      </c>
      <c r="W7" s="235" t="s">
        <v>162</v>
      </c>
      <c r="X7" s="272"/>
      <c r="Y7" s="272"/>
      <c r="Z7" s="273"/>
      <c r="AA7" s="273"/>
      <c r="AB7" s="273"/>
      <c r="AC7" s="273"/>
      <c r="AD7" s="273"/>
    </row>
    <row r="8" spans="1:30" s="6" customFormat="1" ht="144" customHeight="1" thickTop="1" thickBot="1" x14ac:dyDescent="0.3">
      <c r="A8" s="380">
        <v>6</v>
      </c>
      <c r="B8" s="375" t="s">
        <v>163</v>
      </c>
      <c r="C8" s="232" t="s">
        <v>33</v>
      </c>
      <c r="D8" s="232" t="s">
        <v>369</v>
      </c>
      <c r="E8" s="238">
        <v>3</v>
      </c>
      <c r="F8" s="237">
        <v>4</v>
      </c>
      <c r="G8" s="232" t="s">
        <v>538</v>
      </c>
      <c r="H8" s="232" t="s">
        <v>539</v>
      </c>
      <c r="I8" s="232" t="s">
        <v>9</v>
      </c>
      <c r="J8" s="232" t="s">
        <v>905</v>
      </c>
      <c r="K8" s="239" t="s">
        <v>10</v>
      </c>
      <c r="L8" s="234" t="s">
        <v>11</v>
      </c>
      <c r="M8" s="234" t="s">
        <v>48</v>
      </c>
      <c r="N8" s="304"/>
      <c r="O8" s="234" t="s">
        <v>151</v>
      </c>
      <c r="P8" s="234" t="s">
        <v>152</v>
      </c>
      <c r="Q8" s="240" t="s">
        <v>8</v>
      </c>
      <c r="R8" s="305" t="s">
        <v>8</v>
      </c>
      <c r="S8" s="305" t="s">
        <v>8</v>
      </c>
      <c r="T8" s="305" t="s">
        <v>8</v>
      </c>
      <c r="U8" s="305" t="s">
        <v>8</v>
      </c>
      <c r="V8" s="234" t="s">
        <v>540</v>
      </c>
      <c r="W8" s="232" t="s">
        <v>162</v>
      </c>
      <c r="X8" s="272"/>
      <c r="Y8" s="272"/>
      <c r="Z8" s="273"/>
      <c r="AA8" s="273"/>
      <c r="AB8" s="273"/>
      <c r="AC8" s="273"/>
      <c r="AD8" s="273"/>
    </row>
    <row r="9" spans="1:30" s="6" customFormat="1" ht="95.25" customHeight="1" thickTop="1" thickBot="1" x14ac:dyDescent="0.3">
      <c r="A9" s="380">
        <v>7</v>
      </c>
      <c r="B9" s="373" t="s">
        <v>169</v>
      </c>
      <c r="C9" s="232" t="s">
        <v>46</v>
      </c>
      <c r="D9" s="232" t="s">
        <v>955</v>
      </c>
      <c r="E9" s="232" t="s">
        <v>953</v>
      </c>
      <c r="F9" s="232" t="s">
        <v>954</v>
      </c>
      <c r="G9" s="232" t="s">
        <v>199</v>
      </c>
      <c r="H9" s="232" t="s">
        <v>200</v>
      </c>
      <c r="I9" s="232" t="s">
        <v>9</v>
      </c>
      <c r="J9" s="232" t="s">
        <v>905</v>
      </c>
      <c r="K9" s="235" t="s">
        <v>10</v>
      </c>
      <c r="L9" s="234" t="s">
        <v>48</v>
      </c>
      <c r="M9" s="234" t="s">
        <v>48</v>
      </c>
      <c r="N9" s="304"/>
      <c r="O9" s="234" t="s">
        <v>151</v>
      </c>
      <c r="P9" s="234" t="s">
        <v>152</v>
      </c>
      <c r="Q9" s="232" t="s">
        <v>954</v>
      </c>
      <c r="R9" s="301" t="s">
        <v>1030</v>
      </c>
      <c r="S9" s="333" t="s">
        <v>1031</v>
      </c>
      <c r="T9" s="333" t="s">
        <v>1025</v>
      </c>
      <c r="U9" s="350" t="s">
        <v>1025</v>
      </c>
      <c r="V9" s="241" t="s">
        <v>744</v>
      </c>
      <c r="W9" s="232" t="s">
        <v>173</v>
      </c>
      <c r="X9" s="272"/>
      <c r="Y9" s="272"/>
      <c r="Z9" s="273"/>
      <c r="AA9" s="273"/>
      <c r="AB9" s="273"/>
      <c r="AC9" s="273"/>
      <c r="AD9" s="273"/>
    </row>
    <row r="10" spans="1:30" ht="43.5" customHeight="1" thickTop="1" thickBot="1" x14ac:dyDescent="0.25">
      <c r="B10" s="408" t="s">
        <v>935</v>
      </c>
      <c r="C10" s="408"/>
      <c r="D10" s="408"/>
      <c r="E10" s="408"/>
      <c r="F10" s="408"/>
      <c r="G10" s="408"/>
      <c r="H10" s="408"/>
      <c r="I10" s="408"/>
      <c r="J10" s="408"/>
      <c r="K10" s="408"/>
      <c r="L10" s="408"/>
      <c r="M10" s="408"/>
      <c r="N10" s="408"/>
      <c r="O10" s="408"/>
      <c r="P10" s="408"/>
      <c r="Q10" s="408"/>
      <c r="R10" s="408"/>
      <c r="S10" s="408"/>
      <c r="T10" s="408"/>
      <c r="U10" s="408"/>
      <c r="V10" s="408"/>
      <c r="W10" s="408"/>
      <c r="X10" s="274"/>
      <c r="Y10" s="274"/>
      <c r="Z10" s="275"/>
      <c r="AA10" s="275"/>
      <c r="AB10" s="275"/>
      <c r="AC10" s="275"/>
      <c r="AD10" s="275"/>
    </row>
    <row r="11" spans="1:30" ht="73.5" customHeight="1" thickTop="1" thickBot="1" x14ac:dyDescent="0.25">
      <c r="B11" s="376" t="s">
        <v>21</v>
      </c>
      <c r="C11" s="242" t="s">
        <v>16</v>
      </c>
      <c r="D11" s="242" t="s">
        <v>133</v>
      </c>
      <c r="E11" s="242">
        <v>46637</v>
      </c>
      <c r="F11" s="242">
        <v>19149</v>
      </c>
      <c r="G11" s="242" t="s">
        <v>21</v>
      </c>
      <c r="H11" s="242" t="s">
        <v>853</v>
      </c>
      <c r="I11" s="281" t="s">
        <v>913</v>
      </c>
      <c r="J11" s="242" t="s">
        <v>816</v>
      </c>
      <c r="K11" s="243" t="s">
        <v>28</v>
      </c>
      <c r="L11" s="244" t="s">
        <v>48</v>
      </c>
      <c r="M11" s="244" t="s">
        <v>48</v>
      </c>
      <c r="N11" s="337"/>
      <c r="O11" s="234" t="s">
        <v>151</v>
      </c>
      <c r="P11" s="234" t="s">
        <v>152</v>
      </c>
      <c r="Q11" s="242" t="s">
        <v>952</v>
      </c>
      <c r="R11" s="306"/>
      <c r="S11" s="306"/>
      <c r="T11" s="306"/>
      <c r="U11" s="306"/>
      <c r="V11" s="242" t="s">
        <v>817</v>
      </c>
      <c r="W11" s="245" t="s">
        <v>725</v>
      </c>
      <c r="X11" s="274"/>
      <c r="Y11" s="274"/>
      <c r="Z11" s="275"/>
      <c r="AA11" s="275"/>
      <c r="AB11" s="275"/>
      <c r="AC11" s="275"/>
      <c r="AD11" s="275"/>
    </row>
    <row r="12" spans="1:30" ht="148.5" customHeight="1" thickTop="1" thickBot="1" x14ac:dyDescent="0.25">
      <c r="A12" s="379">
        <v>8</v>
      </c>
      <c r="B12" s="376" t="s">
        <v>29</v>
      </c>
      <c r="C12" s="242" t="s">
        <v>16</v>
      </c>
      <c r="D12" s="242" t="s">
        <v>745</v>
      </c>
      <c r="E12" s="242">
        <v>2</v>
      </c>
      <c r="F12" s="242">
        <v>3</v>
      </c>
      <c r="G12" s="242" t="s">
        <v>746</v>
      </c>
      <c r="H12" s="242" t="s">
        <v>586</v>
      </c>
      <c r="I12" s="242" t="s">
        <v>868</v>
      </c>
      <c r="J12" s="242" t="s">
        <v>896</v>
      </c>
      <c r="K12" s="243" t="s">
        <v>28</v>
      </c>
      <c r="L12" s="244">
        <v>12000000</v>
      </c>
      <c r="M12" s="244">
        <v>12000000</v>
      </c>
      <c r="N12" s="337"/>
      <c r="O12" s="234" t="s">
        <v>151</v>
      </c>
      <c r="P12" s="234" t="s">
        <v>152</v>
      </c>
      <c r="Q12" s="242" t="s">
        <v>8</v>
      </c>
      <c r="R12" s="286" t="s">
        <v>958</v>
      </c>
      <c r="S12" s="286" t="s">
        <v>959</v>
      </c>
      <c r="T12" s="286" t="s">
        <v>957</v>
      </c>
      <c r="U12" s="286" t="s">
        <v>957</v>
      </c>
      <c r="V12" s="242" t="s">
        <v>600</v>
      </c>
      <c r="W12" s="245" t="s">
        <v>139</v>
      </c>
      <c r="X12" s="274"/>
      <c r="Y12" s="274"/>
      <c r="Z12" s="275"/>
      <c r="AA12" s="275"/>
      <c r="AB12" s="275"/>
      <c r="AC12" s="275"/>
      <c r="AD12" s="275"/>
    </row>
    <row r="13" spans="1:30" ht="104.25" customHeight="1" thickTop="1" thickBot="1" x14ac:dyDescent="0.25">
      <c r="A13" s="379">
        <v>9</v>
      </c>
      <c r="B13" s="376" t="s">
        <v>58</v>
      </c>
      <c r="C13" s="242" t="s">
        <v>59</v>
      </c>
      <c r="D13" s="242" t="s">
        <v>818</v>
      </c>
      <c r="E13" s="242">
        <v>1047</v>
      </c>
      <c r="F13" s="242">
        <v>890</v>
      </c>
      <c r="G13" s="242" t="s">
        <v>722</v>
      </c>
      <c r="H13" s="242" t="s">
        <v>723</v>
      </c>
      <c r="I13" s="242" t="s">
        <v>849</v>
      </c>
      <c r="J13" s="242" t="s">
        <v>897</v>
      </c>
      <c r="K13" s="243" t="s">
        <v>30</v>
      </c>
      <c r="L13" s="246">
        <v>21824299</v>
      </c>
      <c r="M13" s="246">
        <v>22199786</v>
      </c>
      <c r="N13" s="338"/>
      <c r="O13" s="234" t="s">
        <v>151</v>
      </c>
      <c r="P13" s="234" t="s">
        <v>152</v>
      </c>
      <c r="Q13" s="242">
        <v>179</v>
      </c>
      <c r="R13" s="306"/>
      <c r="S13" s="306"/>
      <c r="T13" s="306"/>
      <c r="U13" s="306"/>
      <c r="V13" s="242" t="s">
        <v>848</v>
      </c>
      <c r="W13" s="245" t="s">
        <v>724</v>
      </c>
      <c r="X13" s="274"/>
      <c r="Y13" s="274"/>
      <c r="Z13" s="275"/>
      <c r="AA13" s="275"/>
      <c r="AB13" s="275"/>
      <c r="AC13" s="275"/>
      <c r="AD13" s="275"/>
    </row>
    <row r="14" spans="1:30" ht="83.25" customHeight="1" thickTop="1" thickBot="1" x14ac:dyDescent="0.25">
      <c r="A14" s="379">
        <v>10</v>
      </c>
      <c r="B14" s="376" t="s">
        <v>81</v>
      </c>
      <c r="C14" s="242" t="s">
        <v>59</v>
      </c>
      <c r="D14" s="242" t="s">
        <v>747</v>
      </c>
      <c r="E14" s="242" t="s">
        <v>819</v>
      </c>
      <c r="F14" s="242" t="s">
        <v>829</v>
      </c>
      <c r="G14" s="242" t="s">
        <v>855</v>
      </c>
      <c r="H14" s="242" t="s">
        <v>855</v>
      </c>
      <c r="I14" s="242" t="s">
        <v>856</v>
      </c>
      <c r="J14" s="242" t="s">
        <v>899</v>
      </c>
      <c r="K14" s="242" t="s">
        <v>23</v>
      </c>
      <c r="L14" s="246">
        <v>78199143.670000002</v>
      </c>
      <c r="M14" s="246">
        <v>79361617</v>
      </c>
      <c r="N14" s="338"/>
      <c r="O14" s="234" t="s">
        <v>151</v>
      </c>
      <c r="P14" s="234" t="s">
        <v>152</v>
      </c>
      <c r="Q14" s="242" t="s">
        <v>857</v>
      </c>
      <c r="R14" s="306"/>
      <c r="S14" s="306"/>
      <c r="T14" s="306"/>
      <c r="U14" s="306"/>
      <c r="V14" s="247" t="s">
        <v>915</v>
      </c>
      <c r="W14" s="242" t="s">
        <v>124</v>
      </c>
      <c r="X14" s="274"/>
      <c r="Y14" s="274"/>
      <c r="Z14" s="275"/>
      <c r="AA14" s="275"/>
      <c r="AB14" s="275"/>
      <c r="AC14" s="275"/>
      <c r="AD14" s="275"/>
    </row>
    <row r="15" spans="1:30" ht="122.25" customHeight="1" thickTop="1" thickBot="1" x14ac:dyDescent="0.25">
      <c r="A15" s="379">
        <v>11</v>
      </c>
      <c r="B15" s="376" t="s">
        <v>81</v>
      </c>
      <c r="C15" s="242" t="s">
        <v>59</v>
      </c>
      <c r="D15" s="242" t="s">
        <v>858</v>
      </c>
      <c r="E15" s="242">
        <v>2</v>
      </c>
      <c r="F15" s="242">
        <v>1</v>
      </c>
      <c r="G15" s="242" t="s">
        <v>95</v>
      </c>
      <c r="H15" s="242" t="s">
        <v>859</v>
      </c>
      <c r="I15" s="242" t="s">
        <v>860</v>
      </c>
      <c r="J15" s="242" t="s">
        <v>891</v>
      </c>
      <c r="K15" s="242" t="s">
        <v>23</v>
      </c>
      <c r="L15" s="243" t="s">
        <v>97</v>
      </c>
      <c r="M15" s="244">
        <v>458786.11</v>
      </c>
      <c r="N15" s="337"/>
      <c r="O15" s="234" t="s">
        <v>151</v>
      </c>
      <c r="P15" s="234" t="s">
        <v>152</v>
      </c>
      <c r="Q15" s="242" t="s">
        <v>8</v>
      </c>
      <c r="R15" s="286" t="s">
        <v>958</v>
      </c>
      <c r="S15" s="286" t="s">
        <v>1010</v>
      </c>
      <c r="T15" s="286" t="s">
        <v>957</v>
      </c>
      <c r="U15" s="286" t="s">
        <v>957</v>
      </c>
      <c r="V15" s="247" t="s">
        <v>660</v>
      </c>
      <c r="W15" s="242" t="s">
        <v>124</v>
      </c>
      <c r="X15" s="274"/>
      <c r="Y15" s="274"/>
      <c r="Z15" s="275"/>
      <c r="AA15" s="275"/>
      <c r="AB15" s="275"/>
      <c r="AC15" s="275"/>
      <c r="AD15" s="275"/>
    </row>
    <row r="16" spans="1:30" ht="73.5" customHeight="1" thickTop="1" thickBot="1" x14ac:dyDescent="0.25">
      <c r="A16" s="379">
        <v>12</v>
      </c>
      <c r="B16" s="376" t="s">
        <v>100</v>
      </c>
      <c r="C16" s="242" t="s">
        <v>59</v>
      </c>
      <c r="D16" s="242" t="s">
        <v>862</v>
      </c>
      <c r="E16" s="242">
        <v>2</v>
      </c>
      <c r="F16" s="242">
        <v>1</v>
      </c>
      <c r="G16" s="242" t="s">
        <v>103</v>
      </c>
      <c r="H16" s="242" t="s">
        <v>103</v>
      </c>
      <c r="I16" s="242" t="s">
        <v>866</v>
      </c>
      <c r="J16" s="242" t="s">
        <v>898</v>
      </c>
      <c r="K16" s="242" t="s">
        <v>23</v>
      </c>
      <c r="L16" s="246">
        <v>3892678</v>
      </c>
      <c r="M16" s="246">
        <v>5592678</v>
      </c>
      <c r="N16" s="338"/>
      <c r="O16" s="234" t="s">
        <v>151</v>
      </c>
      <c r="P16" s="234" t="s">
        <v>152</v>
      </c>
      <c r="Q16" s="242" t="s">
        <v>8</v>
      </c>
      <c r="R16" s="290" t="s">
        <v>958</v>
      </c>
      <c r="S16" s="290" t="s">
        <v>1011</v>
      </c>
      <c r="T16" s="290" t="s">
        <v>957</v>
      </c>
      <c r="U16" s="290" t="s">
        <v>957</v>
      </c>
      <c r="V16" s="247" t="s">
        <v>658</v>
      </c>
      <c r="W16" s="242" t="s">
        <v>124</v>
      </c>
      <c r="X16" s="274"/>
      <c r="Y16" s="274"/>
      <c r="Z16" s="275"/>
      <c r="AA16" s="275"/>
      <c r="AB16" s="275"/>
      <c r="AC16" s="275"/>
      <c r="AD16" s="275"/>
    </row>
    <row r="17" spans="1:32" ht="73.5" customHeight="1" thickTop="1" thickBot="1" x14ac:dyDescent="0.25">
      <c r="A17" s="379">
        <v>13</v>
      </c>
      <c r="B17" s="376" t="s">
        <v>100</v>
      </c>
      <c r="C17" s="242" t="s">
        <v>59</v>
      </c>
      <c r="D17" s="242" t="s">
        <v>863</v>
      </c>
      <c r="E17" s="242">
        <v>1</v>
      </c>
      <c r="F17" s="242">
        <v>1</v>
      </c>
      <c r="G17" s="242" t="s">
        <v>864</v>
      </c>
      <c r="H17" s="242" t="s">
        <v>864</v>
      </c>
      <c r="I17" s="242" t="s">
        <v>865</v>
      </c>
      <c r="J17" s="242" t="s">
        <v>892</v>
      </c>
      <c r="K17" s="242" t="s">
        <v>23</v>
      </c>
      <c r="L17" s="246">
        <v>1100000</v>
      </c>
      <c r="M17" s="246">
        <v>1100000</v>
      </c>
      <c r="N17" s="338"/>
      <c r="O17" s="234" t="s">
        <v>151</v>
      </c>
      <c r="P17" s="234" t="s">
        <v>152</v>
      </c>
      <c r="Q17" s="242" t="s">
        <v>8</v>
      </c>
      <c r="R17" s="286" t="s">
        <v>958</v>
      </c>
      <c r="S17" s="286" t="s">
        <v>1010</v>
      </c>
      <c r="T17" s="286" t="s">
        <v>957</v>
      </c>
      <c r="U17" s="286" t="s">
        <v>957</v>
      </c>
      <c r="V17" s="247" t="s">
        <v>658</v>
      </c>
      <c r="W17" s="242" t="s">
        <v>124</v>
      </c>
      <c r="X17" s="274"/>
      <c r="Y17" s="274"/>
      <c r="Z17" s="275"/>
      <c r="AA17" s="275"/>
      <c r="AB17" s="275"/>
      <c r="AC17" s="275"/>
      <c r="AD17" s="275"/>
    </row>
    <row r="18" spans="1:32" ht="136.5" customHeight="1" thickTop="1" thickBot="1" x14ac:dyDescent="0.25">
      <c r="A18" s="379">
        <v>14</v>
      </c>
      <c r="B18" s="376" t="s">
        <v>108</v>
      </c>
      <c r="C18" s="242" t="s">
        <v>59</v>
      </c>
      <c r="D18" s="242" t="s">
        <v>1064</v>
      </c>
      <c r="E18" s="242">
        <v>1</v>
      </c>
      <c r="F18" s="242">
        <v>11</v>
      </c>
      <c r="G18" s="242" t="s">
        <v>111</v>
      </c>
      <c r="H18" s="242" t="s">
        <v>112</v>
      </c>
      <c r="I18" s="242" t="s">
        <v>867</v>
      </c>
      <c r="J18" s="242" t="s">
        <v>894</v>
      </c>
      <c r="K18" s="242" t="s">
        <v>23</v>
      </c>
      <c r="L18" s="244">
        <v>26700000</v>
      </c>
      <c r="M18" s="244">
        <v>26700000</v>
      </c>
      <c r="N18" s="337"/>
      <c r="O18" s="234" t="s">
        <v>151</v>
      </c>
      <c r="P18" s="234" t="s">
        <v>152</v>
      </c>
      <c r="Q18" s="242" t="s">
        <v>8</v>
      </c>
      <c r="R18" s="306" t="s">
        <v>8</v>
      </c>
      <c r="S18" s="306" t="s">
        <v>8</v>
      </c>
      <c r="T18" s="306" t="s">
        <v>8</v>
      </c>
      <c r="U18" s="306" t="s">
        <v>8</v>
      </c>
      <c r="V18" s="247" t="s">
        <v>663</v>
      </c>
      <c r="W18" s="242" t="s">
        <v>124</v>
      </c>
      <c r="X18" s="262"/>
      <c r="Y18" s="262"/>
      <c r="Z18" s="275"/>
      <c r="AA18" s="275"/>
      <c r="AB18" s="275"/>
      <c r="AC18" s="275"/>
      <c r="AD18" s="275"/>
    </row>
    <row r="19" spans="1:32" ht="35.25" customHeight="1" thickTop="1" thickBot="1" x14ac:dyDescent="0.25">
      <c r="B19" s="409" t="s">
        <v>936</v>
      </c>
      <c r="C19" s="409"/>
      <c r="D19" s="409"/>
      <c r="E19" s="409"/>
      <c r="F19" s="409"/>
      <c r="G19" s="409"/>
      <c r="H19" s="409"/>
      <c r="I19" s="409"/>
      <c r="J19" s="409"/>
      <c r="K19" s="409"/>
      <c r="L19" s="409"/>
      <c r="M19" s="409"/>
      <c r="N19" s="409"/>
      <c r="O19" s="409"/>
      <c r="P19" s="409"/>
      <c r="Q19" s="409"/>
      <c r="R19" s="409"/>
      <c r="S19" s="409"/>
      <c r="T19" s="409"/>
      <c r="U19" s="409"/>
      <c r="V19" s="409"/>
      <c r="W19" s="409"/>
      <c r="X19" s="263"/>
      <c r="Y19" s="263"/>
      <c r="Z19" s="275"/>
      <c r="AA19" s="275"/>
      <c r="AB19" s="275"/>
      <c r="AC19" s="275"/>
      <c r="AD19" s="275"/>
    </row>
    <row r="20" spans="1:32" ht="78" thickTop="1" thickBot="1" x14ac:dyDescent="0.25">
      <c r="A20" s="379">
        <v>15</v>
      </c>
      <c r="B20" s="377" t="s">
        <v>12</v>
      </c>
      <c r="C20" s="258" t="s">
        <v>13</v>
      </c>
      <c r="D20" s="258" t="s">
        <v>322</v>
      </c>
      <c r="E20" s="258" t="s">
        <v>316</v>
      </c>
      <c r="F20" s="258" t="s">
        <v>320</v>
      </c>
      <c r="G20" s="73" t="s">
        <v>319</v>
      </c>
      <c r="H20" s="258" t="s">
        <v>318</v>
      </c>
      <c r="I20" s="258" t="s">
        <v>9</v>
      </c>
      <c r="J20" s="258" t="s">
        <v>937</v>
      </c>
      <c r="K20" s="73" t="s">
        <v>10</v>
      </c>
      <c r="L20" s="259">
        <v>163938800.12</v>
      </c>
      <c r="M20" s="259" t="s">
        <v>916</v>
      </c>
      <c r="N20" s="339"/>
      <c r="O20" s="67" t="s">
        <v>151</v>
      </c>
      <c r="P20" s="67" t="s">
        <v>152</v>
      </c>
      <c r="Q20" s="260">
        <v>0.7</v>
      </c>
      <c r="R20" s="307"/>
      <c r="S20" s="307"/>
      <c r="T20" s="307"/>
      <c r="U20" s="307"/>
      <c r="V20" s="67" t="s">
        <v>312</v>
      </c>
      <c r="W20" s="258" t="s">
        <v>317</v>
      </c>
      <c r="X20" s="264"/>
      <c r="Y20" s="264"/>
      <c r="Z20" s="275"/>
      <c r="AA20" s="275"/>
      <c r="AB20" s="275"/>
      <c r="AC20" s="275"/>
      <c r="AD20" s="275"/>
    </row>
    <row r="21" spans="1:32" ht="52.5" thickTop="1" thickBot="1" x14ac:dyDescent="0.25">
      <c r="A21" s="379">
        <v>16</v>
      </c>
      <c r="B21" s="377" t="s">
        <v>12</v>
      </c>
      <c r="C21" s="258" t="s">
        <v>13</v>
      </c>
      <c r="D21" s="258" t="s">
        <v>323</v>
      </c>
      <c r="E21" s="258" t="s">
        <v>316</v>
      </c>
      <c r="F21" s="258" t="s">
        <v>314</v>
      </c>
      <c r="G21" s="73" t="s">
        <v>23</v>
      </c>
      <c r="H21" s="258" t="s">
        <v>315</v>
      </c>
      <c r="I21" s="258" t="s">
        <v>9</v>
      </c>
      <c r="J21" s="258" t="s">
        <v>937</v>
      </c>
      <c r="K21" s="73" t="s">
        <v>10</v>
      </c>
      <c r="L21" s="67">
        <v>112264000</v>
      </c>
      <c r="M21" s="67">
        <v>112264000</v>
      </c>
      <c r="N21" s="340"/>
      <c r="O21" s="67" t="s">
        <v>151</v>
      </c>
      <c r="P21" s="67" t="s">
        <v>152</v>
      </c>
      <c r="Q21" s="260">
        <v>0.7</v>
      </c>
      <c r="R21" s="307"/>
      <c r="S21" s="307"/>
      <c r="T21" s="307"/>
      <c r="U21" s="307"/>
      <c r="V21" s="67" t="s">
        <v>312</v>
      </c>
      <c r="W21" s="258" t="s">
        <v>153</v>
      </c>
      <c r="X21" s="275"/>
      <c r="Y21" s="275"/>
      <c r="Z21" s="275"/>
      <c r="AA21" s="275"/>
      <c r="AB21" s="275"/>
      <c r="AC21" s="275"/>
      <c r="AD21" s="275"/>
    </row>
    <row r="22" spans="1:32" ht="52.5" thickTop="1" thickBot="1" x14ac:dyDescent="0.25">
      <c r="A22" s="379">
        <v>17</v>
      </c>
      <c r="B22" s="377" t="s">
        <v>12</v>
      </c>
      <c r="C22" s="258" t="s">
        <v>13</v>
      </c>
      <c r="D22" s="258" t="s">
        <v>324</v>
      </c>
      <c r="E22" s="258" t="s">
        <v>314</v>
      </c>
      <c r="F22" s="258" t="s">
        <v>314</v>
      </c>
      <c r="G22" s="73" t="s">
        <v>67</v>
      </c>
      <c r="H22" s="258" t="s">
        <v>313</v>
      </c>
      <c r="I22" s="258" t="s">
        <v>9</v>
      </c>
      <c r="J22" s="258" t="s">
        <v>937</v>
      </c>
      <c r="K22" s="73" t="s">
        <v>10</v>
      </c>
      <c r="L22" s="67">
        <v>17000000</v>
      </c>
      <c r="M22" s="67">
        <v>17000000</v>
      </c>
      <c r="N22" s="340"/>
      <c r="O22" s="67" t="s">
        <v>151</v>
      </c>
      <c r="P22" s="67" t="s">
        <v>152</v>
      </c>
      <c r="Q22" s="260">
        <v>0.7</v>
      </c>
      <c r="R22" s="307"/>
      <c r="S22" s="307"/>
      <c r="T22" s="307"/>
      <c r="U22" s="307"/>
      <c r="V22" s="67" t="s">
        <v>312</v>
      </c>
      <c r="W22" s="258" t="s">
        <v>153</v>
      </c>
      <c r="X22" s="275"/>
      <c r="Y22" s="275"/>
      <c r="Z22" s="275"/>
      <c r="AA22" s="275"/>
      <c r="AB22" s="275"/>
      <c r="AC22" s="275"/>
      <c r="AD22" s="275"/>
    </row>
    <row r="23" spans="1:32" ht="52.5" thickTop="1" thickBot="1" x14ac:dyDescent="0.25">
      <c r="A23" s="379">
        <v>18</v>
      </c>
      <c r="B23" s="377" t="s">
        <v>12</v>
      </c>
      <c r="C23" s="258" t="s">
        <v>13</v>
      </c>
      <c r="D23" s="258" t="s">
        <v>325</v>
      </c>
      <c r="E23" s="260">
        <v>1</v>
      </c>
      <c r="F23" s="260">
        <v>1</v>
      </c>
      <c r="G23" s="73" t="s">
        <v>311</v>
      </c>
      <c r="H23" s="258" t="s">
        <v>310</v>
      </c>
      <c r="I23" s="258" t="s">
        <v>9</v>
      </c>
      <c r="J23" s="258" t="s">
        <v>937</v>
      </c>
      <c r="K23" s="73" t="s">
        <v>10</v>
      </c>
      <c r="L23" s="67">
        <v>1600000</v>
      </c>
      <c r="M23" s="67">
        <v>1600000</v>
      </c>
      <c r="N23" s="340"/>
      <c r="O23" s="67" t="s">
        <v>245</v>
      </c>
      <c r="P23" s="67" t="s">
        <v>326</v>
      </c>
      <c r="Q23" s="261" t="s">
        <v>309</v>
      </c>
      <c r="R23" s="308"/>
      <c r="S23" s="308"/>
      <c r="T23" s="308"/>
      <c r="U23" s="308"/>
      <c r="V23" s="67" t="s">
        <v>182</v>
      </c>
      <c r="W23" s="258" t="s">
        <v>275</v>
      </c>
      <c r="X23" s="275"/>
      <c r="Y23" s="275"/>
      <c r="Z23" s="275"/>
      <c r="AA23" s="275"/>
      <c r="AB23" s="275"/>
      <c r="AC23" s="275"/>
      <c r="AD23" s="275"/>
    </row>
    <row r="24" spans="1:32" ht="52.5" thickTop="1" thickBot="1" x14ac:dyDescent="0.25">
      <c r="A24" s="379">
        <v>19</v>
      </c>
      <c r="B24" s="377" t="s">
        <v>34</v>
      </c>
      <c r="C24" s="258" t="s">
        <v>35</v>
      </c>
      <c r="D24" s="258" t="s">
        <v>334</v>
      </c>
      <c r="E24" s="260">
        <v>0.9</v>
      </c>
      <c r="F24" s="27" t="s">
        <v>340</v>
      </c>
      <c r="G24" s="258" t="s">
        <v>336</v>
      </c>
      <c r="H24" s="258" t="s">
        <v>339</v>
      </c>
      <c r="I24" s="258" t="s">
        <v>9</v>
      </c>
      <c r="J24" s="258" t="s">
        <v>937</v>
      </c>
      <c r="K24" s="73" t="s">
        <v>10</v>
      </c>
      <c r="L24" s="67">
        <v>342227123</v>
      </c>
      <c r="M24" s="67">
        <v>342227123</v>
      </c>
      <c r="N24" s="340"/>
      <c r="O24" s="67" t="s">
        <v>151</v>
      </c>
      <c r="P24" s="67" t="s">
        <v>152</v>
      </c>
      <c r="Q24" s="260">
        <v>0.7</v>
      </c>
      <c r="R24" s="307"/>
      <c r="S24" s="307"/>
      <c r="T24" s="307"/>
      <c r="U24" s="307"/>
      <c r="V24" s="67" t="s">
        <v>341</v>
      </c>
      <c r="W24" s="258" t="s">
        <v>275</v>
      </c>
      <c r="X24" s="275"/>
      <c r="Y24" s="275"/>
      <c r="Z24" s="275"/>
      <c r="AA24" s="275"/>
      <c r="AB24" s="275"/>
      <c r="AC24" s="275"/>
      <c r="AD24" s="275"/>
    </row>
    <row r="25" spans="1:32" ht="31.5" customHeight="1" thickTop="1" thickBot="1" x14ac:dyDescent="0.25">
      <c r="B25" s="410" t="s">
        <v>938</v>
      </c>
      <c r="C25" s="411"/>
      <c r="D25" s="411"/>
      <c r="E25" s="411"/>
      <c r="F25" s="411"/>
      <c r="G25" s="411"/>
      <c r="H25" s="411"/>
      <c r="I25" s="411"/>
      <c r="J25" s="411"/>
      <c r="K25" s="411"/>
      <c r="L25" s="411"/>
      <c r="M25" s="411"/>
      <c r="N25" s="411"/>
      <c r="O25" s="411"/>
      <c r="P25" s="411"/>
      <c r="Q25" s="411"/>
      <c r="R25" s="309"/>
      <c r="S25" s="309"/>
      <c r="T25" s="309"/>
      <c r="U25" s="309"/>
      <c r="V25" s="265"/>
      <c r="W25" s="265"/>
      <c r="X25" s="276"/>
      <c r="Y25" s="276"/>
      <c r="Z25" s="271"/>
      <c r="AA25" s="271"/>
      <c r="AB25" s="271"/>
      <c r="AC25" s="271"/>
      <c r="AD25" s="271"/>
      <c r="AE25" s="4"/>
      <c r="AF25" s="4"/>
    </row>
    <row r="26" spans="1:32" s="31" customFormat="1" ht="129.75" customHeight="1" thickTop="1" thickBot="1" x14ac:dyDescent="0.25">
      <c r="A26" s="381">
        <v>20</v>
      </c>
      <c r="B26" s="378" t="s">
        <v>53</v>
      </c>
      <c r="C26" s="248" t="s">
        <v>54</v>
      </c>
      <c r="D26" s="248" t="s">
        <v>268</v>
      </c>
      <c r="E26" s="248">
        <v>600</v>
      </c>
      <c r="F26" s="248">
        <v>800</v>
      </c>
      <c r="G26" s="248" t="s">
        <v>576</v>
      </c>
      <c r="H26" s="248" t="s">
        <v>577</v>
      </c>
      <c r="I26" s="248" t="s">
        <v>9</v>
      </c>
      <c r="J26" s="248" t="s">
        <v>875</v>
      </c>
      <c r="K26" s="248" t="s">
        <v>10</v>
      </c>
      <c r="L26" s="248" t="s">
        <v>48</v>
      </c>
      <c r="M26" s="248" t="s">
        <v>48</v>
      </c>
      <c r="N26" s="310"/>
      <c r="O26" s="248" t="s">
        <v>151</v>
      </c>
      <c r="P26" s="248" t="s">
        <v>267</v>
      </c>
      <c r="Q26" s="248" t="s">
        <v>8</v>
      </c>
      <c r="R26" s="310" t="s">
        <v>8</v>
      </c>
      <c r="S26" s="310" t="s">
        <v>8</v>
      </c>
      <c r="T26" s="310" t="s">
        <v>8</v>
      </c>
      <c r="U26" s="310" t="s">
        <v>8</v>
      </c>
      <c r="V26" s="248" t="s">
        <v>578</v>
      </c>
      <c r="W26" s="268" t="s">
        <v>255</v>
      </c>
      <c r="X26" s="277"/>
      <c r="Y26" s="277"/>
      <c r="Z26" s="278"/>
      <c r="AA26" s="278"/>
      <c r="AB26" s="278"/>
      <c r="AC26" s="278"/>
      <c r="AD26" s="278"/>
      <c r="AE26" s="30"/>
      <c r="AF26" s="30"/>
    </row>
    <row r="27" spans="1:32" s="35" customFormat="1" ht="36" customHeight="1" thickTop="1" thickBot="1" x14ac:dyDescent="0.3">
      <c r="A27" s="34"/>
      <c r="B27" s="410" t="s">
        <v>939</v>
      </c>
      <c r="C27" s="411"/>
      <c r="D27" s="411"/>
      <c r="E27" s="411"/>
      <c r="F27" s="411"/>
      <c r="G27" s="411"/>
      <c r="H27" s="411"/>
      <c r="I27" s="411"/>
      <c r="J27" s="411"/>
      <c r="K27" s="411"/>
      <c r="L27" s="411"/>
      <c r="M27" s="411"/>
      <c r="N27" s="411"/>
      <c r="O27" s="411"/>
      <c r="P27" s="411"/>
      <c r="Q27" s="411"/>
      <c r="R27" s="411"/>
      <c r="S27" s="411"/>
      <c r="T27" s="411"/>
      <c r="U27" s="411"/>
      <c r="V27" s="411"/>
      <c r="W27" s="411"/>
      <c r="X27" s="276"/>
      <c r="Y27" s="276"/>
      <c r="Z27" s="279"/>
      <c r="AA27" s="279"/>
      <c r="AB27" s="279"/>
      <c r="AC27" s="279"/>
      <c r="AD27" s="279"/>
      <c r="AE27" s="36"/>
      <c r="AF27" s="36"/>
    </row>
    <row r="28" spans="1:32" s="37" customFormat="1" ht="248.25" customHeight="1" thickTop="1" thickBot="1" x14ac:dyDescent="0.3">
      <c r="A28" s="382">
        <v>21</v>
      </c>
      <c r="B28" s="373" t="s">
        <v>399</v>
      </c>
      <c r="C28" s="235" t="s">
        <v>400</v>
      </c>
      <c r="D28" s="232" t="s">
        <v>545</v>
      </c>
      <c r="E28" s="232" t="s">
        <v>546</v>
      </c>
      <c r="F28" s="232" t="s">
        <v>547</v>
      </c>
      <c r="G28" s="232" t="s">
        <v>401</v>
      </c>
      <c r="H28" s="232" t="s">
        <v>402</v>
      </c>
      <c r="I28" s="232" t="s">
        <v>9</v>
      </c>
      <c r="J28" s="258" t="s">
        <v>937</v>
      </c>
      <c r="K28" s="249" t="s">
        <v>10</v>
      </c>
      <c r="L28" s="250" t="s">
        <v>544</v>
      </c>
      <c r="M28" s="250" t="s">
        <v>544</v>
      </c>
      <c r="N28" s="312"/>
      <c r="O28" s="234" t="s">
        <v>151</v>
      </c>
      <c r="P28" s="234" t="s">
        <v>152</v>
      </c>
      <c r="Q28" s="234" t="s">
        <v>548</v>
      </c>
      <c r="R28" s="304"/>
      <c r="S28" s="304"/>
      <c r="T28" s="304"/>
      <c r="U28" s="304"/>
      <c r="V28" s="234" t="s">
        <v>403</v>
      </c>
      <c r="W28" s="266" t="s">
        <v>153</v>
      </c>
      <c r="X28" s="272"/>
      <c r="Y28" s="272"/>
      <c r="Z28" s="280"/>
      <c r="AA28" s="280"/>
      <c r="AB28" s="280"/>
      <c r="AC28" s="280"/>
      <c r="AD28" s="280"/>
    </row>
    <row r="29" spans="1:32" s="37" customFormat="1" ht="192" customHeight="1" thickTop="1" thickBot="1" x14ac:dyDescent="0.3">
      <c r="A29" s="382">
        <v>22</v>
      </c>
      <c r="B29" s="374" t="s">
        <v>425</v>
      </c>
      <c r="C29" s="235" t="s">
        <v>400</v>
      </c>
      <c r="D29" s="235" t="s">
        <v>1065</v>
      </c>
      <c r="E29" s="235" t="s">
        <v>427</v>
      </c>
      <c r="F29" s="235" t="s">
        <v>742</v>
      </c>
      <c r="G29" s="235" t="s">
        <v>426</v>
      </c>
      <c r="H29" s="235" t="s">
        <v>741</v>
      </c>
      <c r="I29" s="235" t="s">
        <v>9</v>
      </c>
      <c r="J29" s="258" t="s">
        <v>937</v>
      </c>
      <c r="K29" s="235" t="s">
        <v>10</v>
      </c>
      <c r="L29" s="236" t="s">
        <v>151</v>
      </c>
      <c r="M29" s="250" t="s">
        <v>544</v>
      </c>
      <c r="N29" s="312"/>
      <c r="O29" s="236" t="s">
        <v>428</v>
      </c>
      <c r="P29" s="236" t="s">
        <v>267</v>
      </c>
      <c r="Q29" s="252" t="s">
        <v>429</v>
      </c>
      <c r="R29" s="298" t="s">
        <v>958</v>
      </c>
      <c r="S29" s="320" t="s">
        <v>1058</v>
      </c>
      <c r="T29" s="352" t="s">
        <v>1057</v>
      </c>
      <c r="U29" s="298" t="s">
        <v>957</v>
      </c>
      <c r="V29" s="253" t="s">
        <v>743</v>
      </c>
      <c r="W29" s="269" t="s">
        <v>162</v>
      </c>
      <c r="X29" s="272"/>
      <c r="Y29" s="272"/>
      <c r="Z29" s="280"/>
      <c r="AA29" s="280"/>
      <c r="AB29" s="280"/>
      <c r="AC29" s="280"/>
      <c r="AD29" s="280"/>
    </row>
    <row r="30" spans="1:32" s="37" customFormat="1" ht="201.75" customHeight="1" thickTop="1" thickBot="1" x14ac:dyDescent="0.3">
      <c r="A30" s="382">
        <v>23</v>
      </c>
      <c r="B30" s="373" t="s">
        <v>430</v>
      </c>
      <c r="C30" s="235" t="s">
        <v>400</v>
      </c>
      <c r="D30" s="232" t="s">
        <v>748</v>
      </c>
      <c r="E30" s="232" t="s">
        <v>431</v>
      </c>
      <c r="F30" s="232" t="s">
        <v>432</v>
      </c>
      <c r="G30" s="232" t="s">
        <v>433</v>
      </c>
      <c r="H30" s="232" t="s">
        <v>434</v>
      </c>
      <c r="I30" s="232" t="s">
        <v>9</v>
      </c>
      <c r="J30" s="258" t="s">
        <v>937</v>
      </c>
      <c r="K30" s="249" t="s">
        <v>10</v>
      </c>
      <c r="L30" s="250" t="s">
        <v>544</v>
      </c>
      <c r="M30" s="250" t="s">
        <v>544</v>
      </c>
      <c r="N30" s="312"/>
      <c r="O30" s="234" t="s">
        <v>188</v>
      </c>
      <c r="P30" s="234" t="s">
        <v>435</v>
      </c>
      <c r="Q30" s="249" t="s">
        <v>8</v>
      </c>
      <c r="R30" s="311"/>
      <c r="S30" s="311"/>
      <c r="T30" s="311"/>
      <c r="U30" s="311"/>
      <c r="V30" s="234" t="s">
        <v>436</v>
      </c>
      <c r="W30" s="266" t="s">
        <v>153</v>
      </c>
      <c r="X30" s="272"/>
      <c r="Y30" s="272"/>
      <c r="Z30" s="280"/>
      <c r="AA30" s="280"/>
      <c r="AB30" s="280"/>
      <c r="AC30" s="280"/>
      <c r="AD30" s="280"/>
    </row>
    <row r="31" spans="1:32" s="37" customFormat="1" ht="140.25" customHeight="1" thickTop="1" thickBot="1" x14ac:dyDescent="0.3">
      <c r="A31" s="382">
        <v>24</v>
      </c>
      <c r="B31" s="373" t="s">
        <v>430</v>
      </c>
      <c r="C31" s="235" t="s">
        <v>400</v>
      </c>
      <c r="D31" s="232" t="s">
        <v>749</v>
      </c>
      <c r="E31" s="232">
        <v>9</v>
      </c>
      <c r="F31" s="232">
        <v>9</v>
      </c>
      <c r="G31" s="232" t="s">
        <v>439</v>
      </c>
      <c r="H31" s="232" t="s">
        <v>440</v>
      </c>
      <c r="I31" s="232" t="s">
        <v>9</v>
      </c>
      <c r="J31" s="258" t="s">
        <v>937</v>
      </c>
      <c r="K31" s="249" t="s">
        <v>10</v>
      </c>
      <c r="L31" s="250" t="s">
        <v>544</v>
      </c>
      <c r="M31" s="250" t="s">
        <v>544</v>
      </c>
      <c r="N31" s="312"/>
      <c r="O31" s="234" t="s">
        <v>188</v>
      </c>
      <c r="P31" s="234" t="s">
        <v>152</v>
      </c>
      <c r="Q31" s="250" t="s">
        <v>8</v>
      </c>
      <c r="R31" s="312"/>
      <c r="S31" s="312"/>
      <c r="T31" s="312"/>
      <c r="U31" s="312"/>
      <c r="V31" s="234" t="s">
        <v>441</v>
      </c>
      <c r="W31" s="266" t="s">
        <v>153</v>
      </c>
      <c r="X31" s="272"/>
      <c r="Y31" s="272"/>
      <c r="Z31" s="280"/>
      <c r="AA31" s="280"/>
      <c r="AB31" s="280"/>
      <c r="AC31" s="280"/>
      <c r="AD31" s="280"/>
    </row>
    <row r="32" spans="1:32" s="37" customFormat="1" ht="182.25" customHeight="1" thickTop="1" thickBot="1" x14ac:dyDescent="0.3">
      <c r="A32" s="382">
        <v>25</v>
      </c>
      <c r="B32" s="374" t="s">
        <v>457</v>
      </c>
      <c r="C32" s="235" t="s">
        <v>400</v>
      </c>
      <c r="D32" s="235" t="s">
        <v>750</v>
      </c>
      <c r="E32" s="235">
        <v>8</v>
      </c>
      <c r="F32" s="235">
        <v>8</v>
      </c>
      <c r="G32" s="235" t="s">
        <v>461</v>
      </c>
      <c r="H32" s="235" t="s">
        <v>524</v>
      </c>
      <c r="I32" s="235" t="s">
        <v>462</v>
      </c>
      <c r="J32" s="258" t="s">
        <v>937</v>
      </c>
      <c r="K32" s="235" t="s">
        <v>10</v>
      </c>
      <c r="L32" s="254" t="s">
        <v>463</v>
      </c>
      <c r="M32" s="254"/>
      <c r="N32" s="312"/>
      <c r="O32" s="236" t="s">
        <v>151</v>
      </c>
      <c r="P32" s="236" t="s">
        <v>326</v>
      </c>
      <c r="Q32" s="236" t="s">
        <v>909</v>
      </c>
      <c r="R32" s="304"/>
      <c r="S32" s="304"/>
      <c r="T32" s="304"/>
      <c r="U32" s="304"/>
      <c r="V32" s="236" t="s">
        <v>523</v>
      </c>
      <c r="W32" s="267" t="s">
        <v>162</v>
      </c>
      <c r="X32" s="272"/>
      <c r="Y32" s="272"/>
      <c r="Z32" s="280"/>
      <c r="AA32" s="280"/>
      <c r="AB32" s="280"/>
      <c r="AC32" s="280"/>
      <c r="AD32" s="280"/>
    </row>
    <row r="33" spans="1:30" s="37" customFormat="1" ht="86.25" customHeight="1" thickTop="1" thickBot="1" x14ac:dyDescent="0.3">
      <c r="A33" s="382">
        <v>26</v>
      </c>
      <c r="B33" s="374" t="s">
        <v>488</v>
      </c>
      <c r="C33" s="235" t="s">
        <v>400</v>
      </c>
      <c r="D33" s="235" t="s">
        <v>560</v>
      </c>
      <c r="E33" s="251">
        <v>15</v>
      </c>
      <c r="F33" s="251">
        <v>6</v>
      </c>
      <c r="G33" s="235" t="s">
        <v>489</v>
      </c>
      <c r="H33" s="235" t="s">
        <v>490</v>
      </c>
      <c r="I33" s="235" t="s">
        <v>9</v>
      </c>
      <c r="J33" s="258" t="s">
        <v>937</v>
      </c>
      <c r="K33" s="235" t="s">
        <v>10</v>
      </c>
      <c r="L33" s="251" t="s">
        <v>544</v>
      </c>
      <c r="M33" s="250" t="s">
        <v>544</v>
      </c>
      <c r="N33" s="312"/>
      <c r="O33" s="236" t="s">
        <v>151</v>
      </c>
      <c r="P33" s="236" t="s">
        <v>152</v>
      </c>
      <c r="Q33" s="255">
        <v>2</v>
      </c>
      <c r="R33" s="314" t="s">
        <v>1030</v>
      </c>
      <c r="S33" s="303" t="s">
        <v>1066</v>
      </c>
      <c r="T33" s="313" t="s">
        <v>957</v>
      </c>
      <c r="U33" s="313" t="s">
        <v>957</v>
      </c>
      <c r="V33" s="235" t="s">
        <v>491</v>
      </c>
      <c r="W33" s="267" t="s">
        <v>162</v>
      </c>
      <c r="X33" s="272"/>
      <c r="Y33" s="272"/>
      <c r="Z33" s="280"/>
      <c r="AA33" s="280"/>
      <c r="AB33" s="280"/>
      <c r="AC33" s="280"/>
      <c r="AD33" s="280"/>
    </row>
    <row r="34" spans="1:30" s="37" customFormat="1" ht="93" customHeight="1" thickTop="1" thickBot="1" x14ac:dyDescent="0.3">
      <c r="A34" s="382">
        <v>27</v>
      </c>
      <c r="B34" s="374" t="s">
        <v>494</v>
      </c>
      <c r="C34" s="235" t="s">
        <v>400</v>
      </c>
      <c r="D34" s="235" t="s">
        <v>751</v>
      </c>
      <c r="E34" s="251">
        <v>5</v>
      </c>
      <c r="F34" s="251">
        <v>5</v>
      </c>
      <c r="G34" s="235" t="s">
        <v>495</v>
      </c>
      <c r="H34" s="235" t="s">
        <v>496</v>
      </c>
      <c r="I34" s="235" t="s">
        <v>462</v>
      </c>
      <c r="J34" s="235" t="s">
        <v>880</v>
      </c>
      <c r="K34" s="235" t="s">
        <v>10</v>
      </c>
      <c r="L34" s="251" t="s">
        <v>497</v>
      </c>
      <c r="M34" s="251" t="s">
        <v>8</v>
      </c>
      <c r="N34" s="311"/>
      <c r="O34" s="236" t="s">
        <v>151</v>
      </c>
      <c r="P34" s="236" t="s">
        <v>487</v>
      </c>
      <c r="Q34" s="256" t="s">
        <v>8</v>
      </c>
      <c r="R34" s="314" t="s">
        <v>8</v>
      </c>
      <c r="S34" s="314" t="s">
        <v>8</v>
      </c>
      <c r="T34" s="314" t="s">
        <v>8</v>
      </c>
      <c r="U34" s="314" t="s">
        <v>8</v>
      </c>
      <c r="V34" s="235" t="s">
        <v>498</v>
      </c>
      <c r="W34" s="267" t="s">
        <v>162</v>
      </c>
      <c r="X34" s="272"/>
      <c r="Y34" s="272"/>
      <c r="Z34" s="280"/>
      <c r="AA34" s="280"/>
      <c r="AB34" s="280"/>
      <c r="AC34" s="280"/>
      <c r="AD34" s="280"/>
    </row>
    <row r="35" spans="1:30" s="37" customFormat="1" ht="93" customHeight="1" thickTop="1" thickBot="1" x14ac:dyDescent="0.3">
      <c r="A35" s="382">
        <v>28</v>
      </c>
      <c r="B35" s="374" t="s">
        <v>409</v>
      </c>
      <c r="C35" s="235" t="s">
        <v>400</v>
      </c>
      <c r="D35" s="235" t="s">
        <v>752</v>
      </c>
      <c r="E35" s="251">
        <v>7</v>
      </c>
      <c r="F35" s="251">
        <v>7</v>
      </c>
      <c r="G35" s="235" t="s">
        <v>409</v>
      </c>
      <c r="H35" s="235" t="s">
        <v>507</v>
      </c>
      <c r="I35" s="235" t="s">
        <v>9</v>
      </c>
      <c r="J35" s="235" t="s">
        <v>875</v>
      </c>
      <c r="K35" s="235" t="s">
        <v>10</v>
      </c>
      <c r="L35" s="251" t="s">
        <v>544</v>
      </c>
      <c r="M35" s="250" t="s">
        <v>544</v>
      </c>
      <c r="N35" s="312"/>
      <c r="O35" s="236" t="s">
        <v>151</v>
      </c>
      <c r="P35" s="236" t="s">
        <v>152</v>
      </c>
      <c r="Q35" s="257">
        <v>1</v>
      </c>
      <c r="R35" s="321" t="s">
        <v>958</v>
      </c>
      <c r="S35" s="319" t="s">
        <v>1052</v>
      </c>
      <c r="T35" s="321" t="s">
        <v>957</v>
      </c>
      <c r="U35" s="321" t="s">
        <v>957</v>
      </c>
      <c r="V35" s="236" t="s">
        <v>508</v>
      </c>
      <c r="W35" s="267" t="s">
        <v>162</v>
      </c>
      <c r="X35" s="272"/>
      <c r="Y35" s="272"/>
      <c r="Z35" s="280"/>
      <c r="AA35" s="280"/>
      <c r="AB35" s="280"/>
      <c r="AC35" s="280"/>
      <c r="AD35" s="280"/>
    </row>
  </sheetData>
  <mergeCells count="5">
    <mergeCell ref="B2:W2"/>
    <mergeCell ref="B10:W10"/>
    <mergeCell ref="B19:W19"/>
    <mergeCell ref="B27:W27"/>
    <mergeCell ref="B25:Q25"/>
  </mergeCells>
  <printOptions horizontalCentered="1"/>
  <pageMargins left="0.23622047244094491" right="0.23622047244094491" top="0.74803149606299213" bottom="0.74803149606299213" header="0.31496062992125984" footer="0.31496062992125984"/>
  <pageSetup paperSize="9" scale="13" fitToHeight="0" orientation="landscape" horizontalDpi="1200" verticalDpi="1200" r:id="rId1"/>
  <headerFooter>
    <oddHeader>&amp;LMunicipal Transformation and Organisational Development</oddHeader>
    <oddFooter>&amp;R&amp;P</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view="pageBreakPreview" topLeftCell="B1" zoomScale="70" zoomScaleNormal="98" zoomScaleSheetLayoutView="70" workbookViewId="0">
      <pane ySplit="1" topLeftCell="A26" activePane="bottomLeft" state="frozen"/>
      <selection pane="bottomLeft" activeCell="T27" sqref="T27:W29"/>
    </sheetView>
  </sheetViews>
  <sheetFormatPr defaultRowHeight="14.25" thickTop="1" thickBottom="1" x14ac:dyDescent="0.25"/>
  <cols>
    <col min="1" max="1" width="9.140625" style="368"/>
    <col min="2" max="2" width="11.85546875" style="7" customWidth="1"/>
    <col min="3" max="3" width="12.140625" style="7" customWidth="1"/>
    <col min="4" max="4" width="14.7109375" style="7" customWidth="1"/>
    <col min="5" max="5" width="13" style="7" customWidth="1"/>
    <col min="6" max="6" width="14.28515625" style="7" customWidth="1"/>
    <col min="7" max="7" width="12.140625" style="7" customWidth="1"/>
    <col min="8" max="8" width="24" style="7" customWidth="1"/>
    <col min="9" max="10" width="12.42578125" style="7" customWidth="1"/>
    <col min="11" max="11" width="9.140625" style="7" customWidth="1"/>
    <col min="12" max="13" width="11.5703125" style="8" customWidth="1"/>
    <col min="14" max="14" width="11.5703125" style="335" customWidth="1"/>
    <col min="15" max="15" width="9.85546875" style="8" customWidth="1"/>
    <col min="16" max="16" width="9.7109375" style="8" customWidth="1"/>
    <col min="17" max="17" width="14" style="7" customWidth="1"/>
    <col min="18" max="18" width="15.7109375" style="7" hidden="1" customWidth="1"/>
    <col min="19" max="19" width="15.28515625" style="7" hidden="1" customWidth="1"/>
    <col min="20" max="23" width="15.28515625" style="302" customWidth="1"/>
    <col min="24" max="24" width="13.5703125" style="7" customWidth="1"/>
    <col min="25" max="25" width="6.42578125" style="7" customWidth="1"/>
    <col min="26" max="261" width="9.140625" style="5"/>
    <col min="262" max="262" width="15.85546875" style="5" customWidth="1"/>
    <col min="263" max="263" width="15.28515625" style="5" customWidth="1"/>
    <col min="264" max="264" width="16.85546875" style="5" customWidth="1"/>
    <col min="265" max="265" width="21.42578125" style="5" customWidth="1"/>
    <col min="266" max="266" width="16.7109375" style="5" customWidth="1"/>
    <col min="267" max="267" width="17.7109375" style="5" customWidth="1"/>
    <col min="268" max="268" width="16.140625" style="5" customWidth="1"/>
    <col min="269" max="269" width="27.140625" style="5" customWidth="1"/>
    <col min="270" max="270" width="12.42578125" style="5" customWidth="1"/>
    <col min="271" max="271" width="11.7109375" style="5" customWidth="1"/>
    <col min="272" max="272" width="18.140625" style="5" customWidth="1"/>
    <col min="273" max="273" width="18.28515625" style="5" customWidth="1"/>
    <col min="274" max="274" width="16.7109375" style="5" customWidth="1"/>
    <col min="275" max="275" width="17.85546875" style="5" customWidth="1"/>
    <col min="276" max="276" width="16.85546875" style="5" customWidth="1"/>
    <col min="277" max="277" width="15.7109375" style="5" bestFit="1" customWidth="1"/>
    <col min="278" max="278" width="15.28515625" style="5" customWidth="1"/>
    <col min="279" max="279" width="24.7109375" style="5" customWidth="1"/>
    <col min="280" max="280" width="10.28515625" style="5" customWidth="1"/>
    <col min="281" max="281" width="9.28515625" style="5" bestFit="1" customWidth="1"/>
    <col min="282" max="517" width="9.140625" style="5"/>
    <col min="518" max="518" width="15.85546875" style="5" customWidth="1"/>
    <col min="519" max="519" width="15.28515625" style="5" customWidth="1"/>
    <col min="520" max="520" width="16.85546875" style="5" customWidth="1"/>
    <col min="521" max="521" width="21.42578125" style="5" customWidth="1"/>
    <col min="522" max="522" width="16.7109375" style="5" customWidth="1"/>
    <col min="523" max="523" width="17.7109375" style="5" customWidth="1"/>
    <col min="524" max="524" width="16.140625" style="5" customWidth="1"/>
    <col min="525" max="525" width="27.140625" style="5" customWidth="1"/>
    <col min="526" max="526" width="12.42578125" style="5" customWidth="1"/>
    <col min="527" max="527" width="11.7109375" style="5" customWidth="1"/>
    <col min="528" max="528" width="18.140625" style="5" customWidth="1"/>
    <col min="529" max="529" width="18.28515625" style="5" customWidth="1"/>
    <col min="530" max="530" width="16.7109375" style="5" customWidth="1"/>
    <col min="531" max="531" width="17.85546875" style="5" customWidth="1"/>
    <col min="532" max="532" width="16.85546875" style="5" customWidth="1"/>
    <col min="533" max="533" width="15.7109375" style="5" bestFit="1" customWidth="1"/>
    <col min="534" max="534" width="15.28515625" style="5" customWidth="1"/>
    <col min="535" max="535" width="24.7109375" style="5" customWidth="1"/>
    <col min="536" max="536" width="10.28515625" style="5" customWidth="1"/>
    <col min="537" max="537" width="9.28515625" style="5" bestFit="1" customWidth="1"/>
    <col min="538" max="773" width="9.140625" style="5"/>
    <col min="774" max="774" width="15.85546875" style="5" customWidth="1"/>
    <col min="775" max="775" width="15.28515625" style="5" customWidth="1"/>
    <col min="776" max="776" width="16.85546875" style="5" customWidth="1"/>
    <col min="777" max="777" width="21.42578125" style="5" customWidth="1"/>
    <col min="778" max="778" width="16.7109375" style="5" customWidth="1"/>
    <col min="779" max="779" width="17.7109375" style="5" customWidth="1"/>
    <col min="780" max="780" width="16.140625" style="5" customWidth="1"/>
    <col min="781" max="781" width="27.140625" style="5" customWidth="1"/>
    <col min="782" max="782" width="12.42578125" style="5" customWidth="1"/>
    <col min="783" max="783" width="11.7109375" style="5" customWidth="1"/>
    <col min="784" max="784" width="18.140625" style="5" customWidth="1"/>
    <col min="785" max="785" width="18.28515625" style="5" customWidth="1"/>
    <col min="786" max="786" width="16.7109375" style="5" customWidth="1"/>
    <col min="787" max="787" width="17.85546875" style="5" customWidth="1"/>
    <col min="788" max="788" width="16.85546875" style="5" customWidth="1"/>
    <col min="789" max="789" width="15.7109375" style="5" bestFit="1" customWidth="1"/>
    <col min="790" max="790" width="15.28515625" style="5" customWidth="1"/>
    <col min="791" max="791" width="24.7109375" style="5" customWidth="1"/>
    <col min="792" max="792" width="10.28515625" style="5" customWidth="1"/>
    <col min="793" max="793" width="9.28515625" style="5" bestFit="1" customWidth="1"/>
    <col min="794" max="1029" width="9.140625" style="5"/>
    <col min="1030" max="1030" width="15.85546875" style="5" customWidth="1"/>
    <col min="1031" max="1031" width="15.28515625" style="5" customWidth="1"/>
    <col min="1032" max="1032" width="16.85546875" style="5" customWidth="1"/>
    <col min="1033" max="1033" width="21.42578125" style="5" customWidth="1"/>
    <col min="1034" max="1034" width="16.7109375" style="5" customWidth="1"/>
    <col min="1035" max="1035" width="17.7109375" style="5" customWidth="1"/>
    <col min="1036" max="1036" width="16.140625" style="5" customWidth="1"/>
    <col min="1037" max="1037" width="27.140625" style="5" customWidth="1"/>
    <col min="1038" max="1038" width="12.42578125" style="5" customWidth="1"/>
    <col min="1039" max="1039" width="11.7109375" style="5" customWidth="1"/>
    <col min="1040" max="1040" width="18.140625" style="5" customWidth="1"/>
    <col min="1041" max="1041" width="18.28515625" style="5" customWidth="1"/>
    <col min="1042" max="1042" width="16.7109375" style="5" customWidth="1"/>
    <col min="1043" max="1043" width="17.85546875" style="5" customWidth="1"/>
    <col min="1044" max="1044" width="16.85546875" style="5" customWidth="1"/>
    <col min="1045" max="1045" width="15.7109375" style="5" bestFit="1" customWidth="1"/>
    <col min="1046" max="1046" width="15.28515625" style="5" customWidth="1"/>
    <col min="1047" max="1047" width="24.7109375" style="5" customWidth="1"/>
    <col min="1048" max="1048" width="10.28515625" style="5" customWidth="1"/>
    <col min="1049" max="1049" width="9.28515625" style="5" bestFit="1" customWidth="1"/>
    <col min="1050" max="1285" width="9.140625" style="5"/>
    <col min="1286" max="1286" width="15.85546875" style="5" customWidth="1"/>
    <col min="1287" max="1287" width="15.28515625" style="5" customWidth="1"/>
    <col min="1288" max="1288" width="16.85546875" style="5" customWidth="1"/>
    <col min="1289" max="1289" width="21.42578125" style="5" customWidth="1"/>
    <col min="1290" max="1290" width="16.7109375" style="5" customWidth="1"/>
    <col min="1291" max="1291" width="17.7109375" style="5" customWidth="1"/>
    <col min="1292" max="1292" width="16.140625" style="5" customWidth="1"/>
    <col min="1293" max="1293" width="27.140625" style="5" customWidth="1"/>
    <col min="1294" max="1294" width="12.42578125" style="5" customWidth="1"/>
    <col min="1295" max="1295" width="11.7109375" style="5" customWidth="1"/>
    <col min="1296" max="1296" width="18.140625" style="5" customWidth="1"/>
    <col min="1297" max="1297" width="18.28515625" style="5" customWidth="1"/>
    <col min="1298" max="1298" width="16.7109375" style="5" customWidth="1"/>
    <col min="1299" max="1299" width="17.85546875" style="5" customWidth="1"/>
    <col min="1300" max="1300" width="16.85546875" style="5" customWidth="1"/>
    <col min="1301" max="1301" width="15.7109375" style="5" bestFit="1" customWidth="1"/>
    <col min="1302" max="1302" width="15.28515625" style="5" customWidth="1"/>
    <col min="1303" max="1303" width="24.7109375" style="5" customWidth="1"/>
    <col min="1304" max="1304" width="10.28515625" style="5" customWidth="1"/>
    <col min="1305" max="1305" width="9.28515625" style="5" bestFit="1" customWidth="1"/>
    <col min="1306" max="1541" width="9.140625" style="5"/>
    <col min="1542" max="1542" width="15.85546875" style="5" customWidth="1"/>
    <col min="1543" max="1543" width="15.28515625" style="5" customWidth="1"/>
    <col min="1544" max="1544" width="16.85546875" style="5" customWidth="1"/>
    <col min="1545" max="1545" width="21.42578125" style="5" customWidth="1"/>
    <col min="1546" max="1546" width="16.7109375" style="5" customWidth="1"/>
    <col min="1547" max="1547" width="17.7109375" style="5" customWidth="1"/>
    <col min="1548" max="1548" width="16.140625" style="5" customWidth="1"/>
    <col min="1549" max="1549" width="27.140625" style="5" customWidth="1"/>
    <col min="1550" max="1550" width="12.42578125" style="5" customWidth="1"/>
    <col min="1551" max="1551" width="11.7109375" style="5" customWidth="1"/>
    <col min="1552" max="1552" width="18.140625" style="5" customWidth="1"/>
    <col min="1553" max="1553" width="18.28515625" style="5" customWidth="1"/>
    <col min="1554" max="1554" width="16.7109375" style="5" customWidth="1"/>
    <col min="1555" max="1555" width="17.85546875" style="5" customWidth="1"/>
    <col min="1556" max="1556" width="16.85546875" style="5" customWidth="1"/>
    <col min="1557" max="1557" width="15.7109375" style="5" bestFit="1" customWidth="1"/>
    <col min="1558" max="1558" width="15.28515625" style="5" customWidth="1"/>
    <col min="1559" max="1559" width="24.7109375" style="5" customWidth="1"/>
    <col min="1560" max="1560" width="10.28515625" style="5" customWidth="1"/>
    <col min="1561" max="1561" width="9.28515625" style="5" bestFit="1" customWidth="1"/>
    <col min="1562" max="1797" width="9.140625" style="5"/>
    <col min="1798" max="1798" width="15.85546875" style="5" customWidth="1"/>
    <col min="1799" max="1799" width="15.28515625" style="5" customWidth="1"/>
    <col min="1800" max="1800" width="16.85546875" style="5" customWidth="1"/>
    <col min="1801" max="1801" width="21.42578125" style="5" customWidth="1"/>
    <col min="1802" max="1802" width="16.7109375" style="5" customWidth="1"/>
    <col min="1803" max="1803" width="17.7109375" style="5" customWidth="1"/>
    <col min="1804" max="1804" width="16.140625" style="5" customWidth="1"/>
    <col min="1805" max="1805" width="27.140625" style="5" customWidth="1"/>
    <col min="1806" max="1806" width="12.42578125" style="5" customWidth="1"/>
    <col min="1807" max="1807" width="11.7109375" style="5" customWidth="1"/>
    <col min="1808" max="1808" width="18.140625" style="5" customWidth="1"/>
    <col min="1809" max="1809" width="18.28515625" style="5" customWidth="1"/>
    <col min="1810" max="1810" width="16.7109375" style="5" customWidth="1"/>
    <col min="1811" max="1811" width="17.85546875" style="5" customWidth="1"/>
    <col min="1812" max="1812" width="16.85546875" style="5" customWidth="1"/>
    <col min="1813" max="1813" width="15.7109375" style="5" bestFit="1" customWidth="1"/>
    <col min="1814" max="1814" width="15.28515625" style="5" customWidth="1"/>
    <col min="1815" max="1815" width="24.7109375" style="5" customWidth="1"/>
    <col min="1816" max="1816" width="10.28515625" style="5" customWidth="1"/>
    <col min="1817" max="1817" width="9.28515625" style="5" bestFit="1" customWidth="1"/>
    <col min="1818" max="2053" width="9.140625" style="5"/>
    <col min="2054" max="2054" width="15.85546875" style="5" customWidth="1"/>
    <col min="2055" max="2055" width="15.28515625" style="5" customWidth="1"/>
    <col min="2056" max="2056" width="16.85546875" style="5" customWidth="1"/>
    <col min="2057" max="2057" width="21.42578125" style="5" customWidth="1"/>
    <col min="2058" max="2058" width="16.7109375" style="5" customWidth="1"/>
    <col min="2059" max="2059" width="17.7109375" style="5" customWidth="1"/>
    <col min="2060" max="2060" width="16.140625" style="5" customWidth="1"/>
    <col min="2061" max="2061" width="27.140625" style="5" customWidth="1"/>
    <col min="2062" max="2062" width="12.42578125" style="5" customWidth="1"/>
    <col min="2063" max="2063" width="11.7109375" style="5" customWidth="1"/>
    <col min="2064" max="2064" width="18.140625" style="5" customWidth="1"/>
    <col min="2065" max="2065" width="18.28515625" style="5" customWidth="1"/>
    <col min="2066" max="2066" width="16.7109375" style="5" customWidth="1"/>
    <col min="2067" max="2067" width="17.85546875" style="5" customWidth="1"/>
    <col min="2068" max="2068" width="16.85546875" style="5" customWidth="1"/>
    <col min="2069" max="2069" width="15.7109375" style="5" bestFit="1" customWidth="1"/>
    <col min="2070" max="2070" width="15.28515625" style="5" customWidth="1"/>
    <col min="2071" max="2071" width="24.7109375" style="5" customWidth="1"/>
    <col min="2072" max="2072" width="10.28515625" style="5" customWidth="1"/>
    <col min="2073" max="2073" width="9.28515625" style="5" bestFit="1" customWidth="1"/>
    <col min="2074" max="2309" width="9.140625" style="5"/>
    <col min="2310" max="2310" width="15.85546875" style="5" customWidth="1"/>
    <col min="2311" max="2311" width="15.28515625" style="5" customWidth="1"/>
    <col min="2312" max="2312" width="16.85546875" style="5" customWidth="1"/>
    <col min="2313" max="2313" width="21.42578125" style="5" customWidth="1"/>
    <col min="2314" max="2314" width="16.7109375" style="5" customWidth="1"/>
    <col min="2315" max="2315" width="17.7109375" style="5" customWidth="1"/>
    <col min="2316" max="2316" width="16.140625" style="5" customWidth="1"/>
    <col min="2317" max="2317" width="27.140625" style="5" customWidth="1"/>
    <col min="2318" max="2318" width="12.42578125" style="5" customWidth="1"/>
    <col min="2319" max="2319" width="11.7109375" style="5" customWidth="1"/>
    <col min="2320" max="2320" width="18.140625" style="5" customWidth="1"/>
    <col min="2321" max="2321" width="18.28515625" style="5" customWidth="1"/>
    <col min="2322" max="2322" width="16.7109375" style="5" customWidth="1"/>
    <col min="2323" max="2323" width="17.85546875" style="5" customWidth="1"/>
    <col min="2324" max="2324" width="16.85546875" style="5" customWidth="1"/>
    <col min="2325" max="2325" width="15.7109375" style="5" bestFit="1" customWidth="1"/>
    <col min="2326" max="2326" width="15.28515625" style="5" customWidth="1"/>
    <col min="2327" max="2327" width="24.7109375" style="5" customWidth="1"/>
    <col min="2328" max="2328" width="10.28515625" style="5" customWidth="1"/>
    <col min="2329" max="2329" width="9.28515625" style="5" bestFit="1" customWidth="1"/>
    <col min="2330" max="2565" width="9.140625" style="5"/>
    <col min="2566" max="2566" width="15.85546875" style="5" customWidth="1"/>
    <col min="2567" max="2567" width="15.28515625" style="5" customWidth="1"/>
    <col min="2568" max="2568" width="16.85546875" style="5" customWidth="1"/>
    <col min="2569" max="2569" width="21.42578125" style="5" customWidth="1"/>
    <col min="2570" max="2570" width="16.7109375" style="5" customWidth="1"/>
    <col min="2571" max="2571" width="17.7109375" style="5" customWidth="1"/>
    <col min="2572" max="2572" width="16.140625" style="5" customWidth="1"/>
    <col min="2573" max="2573" width="27.140625" style="5" customWidth="1"/>
    <col min="2574" max="2574" width="12.42578125" style="5" customWidth="1"/>
    <col min="2575" max="2575" width="11.7109375" style="5" customWidth="1"/>
    <col min="2576" max="2576" width="18.140625" style="5" customWidth="1"/>
    <col min="2577" max="2577" width="18.28515625" style="5" customWidth="1"/>
    <col min="2578" max="2578" width="16.7109375" style="5" customWidth="1"/>
    <col min="2579" max="2579" width="17.85546875" style="5" customWidth="1"/>
    <col min="2580" max="2580" width="16.85546875" style="5" customWidth="1"/>
    <col min="2581" max="2581" width="15.7109375" style="5" bestFit="1" customWidth="1"/>
    <col min="2582" max="2582" width="15.28515625" style="5" customWidth="1"/>
    <col min="2583" max="2583" width="24.7109375" style="5" customWidth="1"/>
    <col min="2584" max="2584" width="10.28515625" style="5" customWidth="1"/>
    <col min="2585" max="2585" width="9.28515625" style="5" bestFit="1" customWidth="1"/>
    <col min="2586" max="2821" width="9.140625" style="5"/>
    <col min="2822" max="2822" width="15.85546875" style="5" customWidth="1"/>
    <col min="2823" max="2823" width="15.28515625" style="5" customWidth="1"/>
    <col min="2824" max="2824" width="16.85546875" style="5" customWidth="1"/>
    <col min="2825" max="2825" width="21.42578125" style="5" customWidth="1"/>
    <col min="2826" max="2826" width="16.7109375" style="5" customWidth="1"/>
    <col min="2827" max="2827" width="17.7109375" style="5" customWidth="1"/>
    <col min="2828" max="2828" width="16.140625" style="5" customWidth="1"/>
    <col min="2829" max="2829" width="27.140625" style="5" customWidth="1"/>
    <col min="2830" max="2830" width="12.42578125" style="5" customWidth="1"/>
    <col min="2831" max="2831" width="11.7109375" style="5" customWidth="1"/>
    <col min="2832" max="2832" width="18.140625" style="5" customWidth="1"/>
    <col min="2833" max="2833" width="18.28515625" style="5" customWidth="1"/>
    <col min="2834" max="2834" width="16.7109375" style="5" customWidth="1"/>
    <col min="2835" max="2835" width="17.85546875" style="5" customWidth="1"/>
    <col min="2836" max="2836" width="16.85546875" style="5" customWidth="1"/>
    <col min="2837" max="2837" width="15.7109375" style="5" bestFit="1" customWidth="1"/>
    <col min="2838" max="2838" width="15.28515625" style="5" customWidth="1"/>
    <col min="2839" max="2839" width="24.7109375" style="5" customWidth="1"/>
    <col min="2840" max="2840" width="10.28515625" style="5" customWidth="1"/>
    <col min="2841" max="2841" width="9.28515625" style="5" bestFit="1" customWidth="1"/>
    <col min="2842" max="3077" width="9.140625" style="5"/>
    <col min="3078" max="3078" width="15.85546875" style="5" customWidth="1"/>
    <col min="3079" max="3079" width="15.28515625" style="5" customWidth="1"/>
    <col min="3080" max="3080" width="16.85546875" style="5" customWidth="1"/>
    <col min="3081" max="3081" width="21.42578125" style="5" customWidth="1"/>
    <col min="3082" max="3082" width="16.7109375" style="5" customWidth="1"/>
    <col min="3083" max="3083" width="17.7109375" style="5" customWidth="1"/>
    <col min="3084" max="3084" width="16.140625" style="5" customWidth="1"/>
    <col min="3085" max="3085" width="27.140625" style="5" customWidth="1"/>
    <col min="3086" max="3086" width="12.42578125" style="5" customWidth="1"/>
    <col min="3087" max="3087" width="11.7109375" style="5" customWidth="1"/>
    <col min="3088" max="3088" width="18.140625" style="5" customWidth="1"/>
    <col min="3089" max="3089" width="18.28515625" style="5" customWidth="1"/>
    <col min="3090" max="3090" width="16.7109375" style="5" customWidth="1"/>
    <col min="3091" max="3091" width="17.85546875" style="5" customWidth="1"/>
    <col min="3092" max="3092" width="16.85546875" style="5" customWidth="1"/>
    <col min="3093" max="3093" width="15.7109375" style="5" bestFit="1" customWidth="1"/>
    <col min="3094" max="3094" width="15.28515625" style="5" customWidth="1"/>
    <col min="3095" max="3095" width="24.7109375" style="5" customWidth="1"/>
    <col min="3096" max="3096" width="10.28515625" style="5" customWidth="1"/>
    <col min="3097" max="3097" width="9.28515625" style="5" bestFit="1" customWidth="1"/>
    <col min="3098" max="3333" width="9.140625" style="5"/>
    <col min="3334" max="3334" width="15.85546875" style="5" customWidth="1"/>
    <col min="3335" max="3335" width="15.28515625" style="5" customWidth="1"/>
    <col min="3336" max="3336" width="16.85546875" style="5" customWidth="1"/>
    <col min="3337" max="3337" width="21.42578125" style="5" customWidth="1"/>
    <col min="3338" max="3338" width="16.7109375" style="5" customWidth="1"/>
    <col min="3339" max="3339" width="17.7109375" style="5" customWidth="1"/>
    <col min="3340" max="3340" width="16.140625" style="5" customWidth="1"/>
    <col min="3341" max="3341" width="27.140625" style="5" customWidth="1"/>
    <col min="3342" max="3342" width="12.42578125" style="5" customWidth="1"/>
    <col min="3343" max="3343" width="11.7109375" style="5" customWidth="1"/>
    <col min="3344" max="3344" width="18.140625" style="5" customWidth="1"/>
    <col min="3345" max="3345" width="18.28515625" style="5" customWidth="1"/>
    <col min="3346" max="3346" width="16.7109375" style="5" customWidth="1"/>
    <col min="3347" max="3347" width="17.85546875" style="5" customWidth="1"/>
    <col min="3348" max="3348" width="16.85546875" style="5" customWidth="1"/>
    <col min="3349" max="3349" width="15.7109375" style="5" bestFit="1" customWidth="1"/>
    <col min="3350" max="3350" width="15.28515625" style="5" customWidth="1"/>
    <col min="3351" max="3351" width="24.7109375" style="5" customWidth="1"/>
    <col min="3352" max="3352" width="10.28515625" style="5" customWidth="1"/>
    <col min="3353" max="3353" width="9.28515625" style="5" bestFit="1" customWidth="1"/>
    <col min="3354" max="3589" width="9.140625" style="5"/>
    <col min="3590" max="3590" width="15.85546875" style="5" customWidth="1"/>
    <col min="3591" max="3591" width="15.28515625" style="5" customWidth="1"/>
    <col min="3592" max="3592" width="16.85546875" style="5" customWidth="1"/>
    <col min="3593" max="3593" width="21.42578125" style="5" customWidth="1"/>
    <col min="3594" max="3594" width="16.7109375" style="5" customWidth="1"/>
    <col min="3595" max="3595" width="17.7109375" style="5" customWidth="1"/>
    <col min="3596" max="3596" width="16.140625" style="5" customWidth="1"/>
    <col min="3597" max="3597" width="27.140625" style="5" customWidth="1"/>
    <col min="3598" max="3598" width="12.42578125" style="5" customWidth="1"/>
    <col min="3599" max="3599" width="11.7109375" style="5" customWidth="1"/>
    <col min="3600" max="3600" width="18.140625" style="5" customWidth="1"/>
    <col min="3601" max="3601" width="18.28515625" style="5" customWidth="1"/>
    <col min="3602" max="3602" width="16.7109375" style="5" customWidth="1"/>
    <col min="3603" max="3603" width="17.85546875" style="5" customWidth="1"/>
    <col min="3604" max="3604" width="16.85546875" style="5" customWidth="1"/>
    <col min="3605" max="3605" width="15.7109375" style="5" bestFit="1" customWidth="1"/>
    <col min="3606" max="3606" width="15.28515625" style="5" customWidth="1"/>
    <col min="3607" max="3607" width="24.7109375" style="5" customWidth="1"/>
    <col min="3608" max="3608" width="10.28515625" style="5" customWidth="1"/>
    <col min="3609" max="3609" width="9.28515625" style="5" bestFit="1" customWidth="1"/>
    <col min="3610" max="3845" width="9.140625" style="5"/>
    <col min="3846" max="3846" width="15.85546875" style="5" customWidth="1"/>
    <col min="3847" max="3847" width="15.28515625" style="5" customWidth="1"/>
    <col min="3848" max="3848" width="16.85546875" style="5" customWidth="1"/>
    <col min="3849" max="3849" width="21.42578125" style="5" customWidth="1"/>
    <col min="3850" max="3850" width="16.7109375" style="5" customWidth="1"/>
    <col min="3851" max="3851" width="17.7109375" style="5" customWidth="1"/>
    <col min="3852" max="3852" width="16.140625" style="5" customWidth="1"/>
    <col min="3853" max="3853" width="27.140625" style="5" customWidth="1"/>
    <col min="3854" max="3854" width="12.42578125" style="5" customWidth="1"/>
    <col min="3855" max="3855" width="11.7109375" style="5" customWidth="1"/>
    <col min="3856" max="3856" width="18.140625" style="5" customWidth="1"/>
    <col min="3857" max="3857" width="18.28515625" style="5" customWidth="1"/>
    <col min="3858" max="3858" width="16.7109375" style="5" customWidth="1"/>
    <col min="3859" max="3859" width="17.85546875" style="5" customWidth="1"/>
    <col min="3860" max="3860" width="16.85546875" style="5" customWidth="1"/>
    <col min="3861" max="3861" width="15.7109375" style="5" bestFit="1" customWidth="1"/>
    <col min="3862" max="3862" width="15.28515625" style="5" customWidth="1"/>
    <col min="3863" max="3863" width="24.7109375" style="5" customWidth="1"/>
    <col min="3864" max="3864" width="10.28515625" style="5" customWidth="1"/>
    <col min="3865" max="3865" width="9.28515625" style="5" bestFit="1" customWidth="1"/>
    <col min="3866" max="4101" width="9.140625" style="5"/>
    <col min="4102" max="4102" width="15.85546875" style="5" customWidth="1"/>
    <col min="4103" max="4103" width="15.28515625" style="5" customWidth="1"/>
    <col min="4104" max="4104" width="16.85546875" style="5" customWidth="1"/>
    <col min="4105" max="4105" width="21.42578125" style="5" customWidth="1"/>
    <col min="4106" max="4106" width="16.7109375" style="5" customWidth="1"/>
    <col min="4107" max="4107" width="17.7109375" style="5" customWidth="1"/>
    <col min="4108" max="4108" width="16.140625" style="5" customWidth="1"/>
    <col min="4109" max="4109" width="27.140625" style="5" customWidth="1"/>
    <col min="4110" max="4110" width="12.42578125" style="5" customWidth="1"/>
    <col min="4111" max="4111" width="11.7109375" style="5" customWidth="1"/>
    <col min="4112" max="4112" width="18.140625" style="5" customWidth="1"/>
    <col min="4113" max="4113" width="18.28515625" style="5" customWidth="1"/>
    <col min="4114" max="4114" width="16.7109375" style="5" customWidth="1"/>
    <col min="4115" max="4115" width="17.85546875" style="5" customWidth="1"/>
    <col min="4116" max="4116" width="16.85546875" style="5" customWidth="1"/>
    <col min="4117" max="4117" width="15.7109375" style="5" bestFit="1" customWidth="1"/>
    <col min="4118" max="4118" width="15.28515625" style="5" customWidth="1"/>
    <col min="4119" max="4119" width="24.7109375" style="5" customWidth="1"/>
    <col min="4120" max="4120" width="10.28515625" style="5" customWidth="1"/>
    <col min="4121" max="4121" width="9.28515625" style="5" bestFit="1" customWidth="1"/>
    <col min="4122" max="4357" width="9.140625" style="5"/>
    <col min="4358" max="4358" width="15.85546875" style="5" customWidth="1"/>
    <col min="4359" max="4359" width="15.28515625" style="5" customWidth="1"/>
    <col min="4360" max="4360" width="16.85546875" style="5" customWidth="1"/>
    <col min="4361" max="4361" width="21.42578125" style="5" customWidth="1"/>
    <col min="4362" max="4362" width="16.7109375" style="5" customWidth="1"/>
    <col min="4363" max="4363" width="17.7109375" style="5" customWidth="1"/>
    <col min="4364" max="4364" width="16.140625" style="5" customWidth="1"/>
    <col min="4365" max="4365" width="27.140625" style="5" customWidth="1"/>
    <col min="4366" max="4366" width="12.42578125" style="5" customWidth="1"/>
    <col min="4367" max="4367" width="11.7109375" style="5" customWidth="1"/>
    <col min="4368" max="4368" width="18.140625" style="5" customWidth="1"/>
    <col min="4369" max="4369" width="18.28515625" style="5" customWidth="1"/>
    <col min="4370" max="4370" width="16.7109375" style="5" customWidth="1"/>
    <col min="4371" max="4371" width="17.85546875" style="5" customWidth="1"/>
    <col min="4372" max="4372" width="16.85546875" style="5" customWidth="1"/>
    <col min="4373" max="4373" width="15.7109375" style="5" bestFit="1" customWidth="1"/>
    <col min="4374" max="4374" width="15.28515625" style="5" customWidth="1"/>
    <col min="4375" max="4375" width="24.7109375" style="5" customWidth="1"/>
    <col min="4376" max="4376" width="10.28515625" style="5" customWidth="1"/>
    <col min="4377" max="4377" width="9.28515625" style="5" bestFit="1" customWidth="1"/>
    <col min="4378" max="4613" width="9.140625" style="5"/>
    <col min="4614" max="4614" width="15.85546875" style="5" customWidth="1"/>
    <col min="4615" max="4615" width="15.28515625" style="5" customWidth="1"/>
    <col min="4616" max="4616" width="16.85546875" style="5" customWidth="1"/>
    <col min="4617" max="4617" width="21.42578125" style="5" customWidth="1"/>
    <col min="4618" max="4618" width="16.7109375" style="5" customWidth="1"/>
    <col min="4619" max="4619" width="17.7109375" style="5" customWidth="1"/>
    <col min="4620" max="4620" width="16.140625" style="5" customWidth="1"/>
    <col min="4621" max="4621" width="27.140625" style="5" customWidth="1"/>
    <col min="4622" max="4622" width="12.42578125" style="5" customWidth="1"/>
    <col min="4623" max="4623" width="11.7109375" style="5" customWidth="1"/>
    <col min="4624" max="4624" width="18.140625" style="5" customWidth="1"/>
    <col min="4625" max="4625" width="18.28515625" style="5" customWidth="1"/>
    <col min="4626" max="4626" width="16.7109375" style="5" customWidth="1"/>
    <col min="4627" max="4627" width="17.85546875" style="5" customWidth="1"/>
    <col min="4628" max="4628" width="16.85546875" style="5" customWidth="1"/>
    <col min="4629" max="4629" width="15.7109375" style="5" bestFit="1" customWidth="1"/>
    <col min="4630" max="4630" width="15.28515625" style="5" customWidth="1"/>
    <col min="4631" max="4631" width="24.7109375" style="5" customWidth="1"/>
    <col min="4632" max="4632" width="10.28515625" style="5" customWidth="1"/>
    <col min="4633" max="4633" width="9.28515625" style="5" bestFit="1" customWidth="1"/>
    <col min="4634" max="4869" width="9.140625" style="5"/>
    <col min="4870" max="4870" width="15.85546875" style="5" customWidth="1"/>
    <col min="4871" max="4871" width="15.28515625" style="5" customWidth="1"/>
    <col min="4872" max="4872" width="16.85546875" style="5" customWidth="1"/>
    <col min="4873" max="4873" width="21.42578125" style="5" customWidth="1"/>
    <col min="4874" max="4874" width="16.7109375" style="5" customWidth="1"/>
    <col min="4875" max="4875" width="17.7109375" style="5" customWidth="1"/>
    <col min="4876" max="4876" width="16.140625" style="5" customWidth="1"/>
    <col min="4877" max="4877" width="27.140625" style="5" customWidth="1"/>
    <col min="4878" max="4878" width="12.42578125" style="5" customWidth="1"/>
    <col min="4879" max="4879" width="11.7109375" style="5" customWidth="1"/>
    <col min="4880" max="4880" width="18.140625" style="5" customWidth="1"/>
    <col min="4881" max="4881" width="18.28515625" style="5" customWidth="1"/>
    <col min="4882" max="4882" width="16.7109375" style="5" customWidth="1"/>
    <col min="4883" max="4883" width="17.85546875" style="5" customWidth="1"/>
    <col min="4884" max="4884" width="16.85546875" style="5" customWidth="1"/>
    <col min="4885" max="4885" width="15.7109375" style="5" bestFit="1" customWidth="1"/>
    <col min="4886" max="4886" width="15.28515625" style="5" customWidth="1"/>
    <col min="4887" max="4887" width="24.7109375" style="5" customWidth="1"/>
    <col min="4888" max="4888" width="10.28515625" style="5" customWidth="1"/>
    <col min="4889" max="4889" width="9.28515625" style="5" bestFit="1" customWidth="1"/>
    <col min="4890" max="5125" width="9.140625" style="5"/>
    <col min="5126" max="5126" width="15.85546875" style="5" customWidth="1"/>
    <col min="5127" max="5127" width="15.28515625" style="5" customWidth="1"/>
    <col min="5128" max="5128" width="16.85546875" style="5" customWidth="1"/>
    <col min="5129" max="5129" width="21.42578125" style="5" customWidth="1"/>
    <col min="5130" max="5130" width="16.7109375" style="5" customWidth="1"/>
    <col min="5131" max="5131" width="17.7109375" style="5" customWidth="1"/>
    <col min="5132" max="5132" width="16.140625" style="5" customWidth="1"/>
    <col min="5133" max="5133" width="27.140625" style="5" customWidth="1"/>
    <col min="5134" max="5134" width="12.42578125" style="5" customWidth="1"/>
    <col min="5135" max="5135" width="11.7109375" style="5" customWidth="1"/>
    <col min="5136" max="5136" width="18.140625" style="5" customWidth="1"/>
    <col min="5137" max="5137" width="18.28515625" style="5" customWidth="1"/>
    <col min="5138" max="5138" width="16.7109375" style="5" customWidth="1"/>
    <col min="5139" max="5139" width="17.85546875" style="5" customWidth="1"/>
    <col min="5140" max="5140" width="16.85546875" style="5" customWidth="1"/>
    <col min="5141" max="5141" width="15.7109375" style="5" bestFit="1" customWidth="1"/>
    <col min="5142" max="5142" width="15.28515625" style="5" customWidth="1"/>
    <col min="5143" max="5143" width="24.7109375" style="5" customWidth="1"/>
    <col min="5144" max="5144" width="10.28515625" style="5" customWidth="1"/>
    <col min="5145" max="5145" width="9.28515625" style="5" bestFit="1" customWidth="1"/>
    <col min="5146" max="5381" width="9.140625" style="5"/>
    <col min="5382" max="5382" width="15.85546875" style="5" customWidth="1"/>
    <col min="5383" max="5383" width="15.28515625" style="5" customWidth="1"/>
    <col min="5384" max="5384" width="16.85546875" style="5" customWidth="1"/>
    <col min="5385" max="5385" width="21.42578125" style="5" customWidth="1"/>
    <col min="5386" max="5386" width="16.7109375" style="5" customWidth="1"/>
    <col min="5387" max="5387" width="17.7109375" style="5" customWidth="1"/>
    <col min="5388" max="5388" width="16.140625" style="5" customWidth="1"/>
    <col min="5389" max="5389" width="27.140625" style="5" customWidth="1"/>
    <col min="5390" max="5390" width="12.42578125" style="5" customWidth="1"/>
    <col min="5391" max="5391" width="11.7109375" style="5" customWidth="1"/>
    <col min="5392" max="5392" width="18.140625" style="5" customWidth="1"/>
    <col min="5393" max="5393" width="18.28515625" style="5" customWidth="1"/>
    <col min="5394" max="5394" width="16.7109375" style="5" customWidth="1"/>
    <col min="5395" max="5395" width="17.85546875" style="5" customWidth="1"/>
    <col min="5396" max="5396" width="16.85546875" style="5" customWidth="1"/>
    <col min="5397" max="5397" width="15.7109375" style="5" bestFit="1" customWidth="1"/>
    <col min="5398" max="5398" width="15.28515625" style="5" customWidth="1"/>
    <col min="5399" max="5399" width="24.7109375" style="5" customWidth="1"/>
    <col min="5400" max="5400" width="10.28515625" style="5" customWidth="1"/>
    <col min="5401" max="5401" width="9.28515625" style="5" bestFit="1" customWidth="1"/>
    <col min="5402" max="5637" width="9.140625" style="5"/>
    <col min="5638" max="5638" width="15.85546875" style="5" customWidth="1"/>
    <col min="5639" max="5639" width="15.28515625" style="5" customWidth="1"/>
    <col min="5640" max="5640" width="16.85546875" style="5" customWidth="1"/>
    <col min="5641" max="5641" width="21.42578125" style="5" customWidth="1"/>
    <col min="5642" max="5642" width="16.7109375" style="5" customWidth="1"/>
    <col min="5643" max="5643" width="17.7109375" style="5" customWidth="1"/>
    <col min="5644" max="5644" width="16.140625" style="5" customWidth="1"/>
    <col min="5645" max="5645" width="27.140625" style="5" customWidth="1"/>
    <col min="5646" max="5646" width="12.42578125" style="5" customWidth="1"/>
    <col min="5647" max="5647" width="11.7109375" style="5" customWidth="1"/>
    <col min="5648" max="5648" width="18.140625" style="5" customWidth="1"/>
    <col min="5649" max="5649" width="18.28515625" style="5" customWidth="1"/>
    <col min="5650" max="5650" width="16.7109375" style="5" customWidth="1"/>
    <col min="5651" max="5651" width="17.85546875" style="5" customWidth="1"/>
    <col min="5652" max="5652" width="16.85546875" style="5" customWidth="1"/>
    <col min="5653" max="5653" width="15.7109375" style="5" bestFit="1" customWidth="1"/>
    <col min="5654" max="5654" width="15.28515625" style="5" customWidth="1"/>
    <col min="5655" max="5655" width="24.7109375" style="5" customWidth="1"/>
    <col min="5656" max="5656" width="10.28515625" style="5" customWidth="1"/>
    <col min="5657" max="5657" width="9.28515625" style="5" bestFit="1" customWidth="1"/>
    <col min="5658" max="5893" width="9.140625" style="5"/>
    <col min="5894" max="5894" width="15.85546875" style="5" customWidth="1"/>
    <col min="5895" max="5895" width="15.28515625" style="5" customWidth="1"/>
    <col min="5896" max="5896" width="16.85546875" style="5" customWidth="1"/>
    <col min="5897" max="5897" width="21.42578125" style="5" customWidth="1"/>
    <col min="5898" max="5898" width="16.7109375" style="5" customWidth="1"/>
    <col min="5899" max="5899" width="17.7109375" style="5" customWidth="1"/>
    <col min="5900" max="5900" width="16.140625" style="5" customWidth="1"/>
    <col min="5901" max="5901" width="27.140625" style="5" customWidth="1"/>
    <col min="5902" max="5902" width="12.42578125" style="5" customWidth="1"/>
    <col min="5903" max="5903" width="11.7109375" style="5" customWidth="1"/>
    <col min="5904" max="5904" width="18.140625" style="5" customWidth="1"/>
    <col min="5905" max="5905" width="18.28515625" style="5" customWidth="1"/>
    <col min="5906" max="5906" width="16.7109375" style="5" customWidth="1"/>
    <col min="5907" max="5907" width="17.85546875" style="5" customWidth="1"/>
    <col min="5908" max="5908" width="16.85546875" style="5" customWidth="1"/>
    <col min="5909" max="5909" width="15.7109375" style="5" bestFit="1" customWidth="1"/>
    <col min="5910" max="5910" width="15.28515625" style="5" customWidth="1"/>
    <col min="5911" max="5911" width="24.7109375" style="5" customWidth="1"/>
    <col min="5912" max="5912" width="10.28515625" style="5" customWidth="1"/>
    <col min="5913" max="5913" width="9.28515625" style="5" bestFit="1" customWidth="1"/>
    <col min="5914" max="6149" width="9.140625" style="5"/>
    <col min="6150" max="6150" width="15.85546875" style="5" customWidth="1"/>
    <col min="6151" max="6151" width="15.28515625" style="5" customWidth="1"/>
    <col min="6152" max="6152" width="16.85546875" style="5" customWidth="1"/>
    <col min="6153" max="6153" width="21.42578125" style="5" customWidth="1"/>
    <col min="6154" max="6154" width="16.7109375" style="5" customWidth="1"/>
    <col min="6155" max="6155" width="17.7109375" style="5" customWidth="1"/>
    <col min="6156" max="6156" width="16.140625" style="5" customWidth="1"/>
    <col min="6157" max="6157" width="27.140625" style="5" customWidth="1"/>
    <col min="6158" max="6158" width="12.42578125" style="5" customWidth="1"/>
    <col min="6159" max="6159" width="11.7109375" style="5" customWidth="1"/>
    <col min="6160" max="6160" width="18.140625" style="5" customWidth="1"/>
    <col min="6161" max="6161" width="18.28515625" style="5" customWidth="1"/>
    <col min="6162" max="6162" width="16.7109375" style="5" customWidth="1"/>
    <col min="6163" max="6163" width="17.85546875" style="5" customWidth="1"/>
    <col min="6164" max="6164" width="16.85546875" style="5" customWidth="1"/>
    <col min="6165" max="6165" width="15.7109375" style="5" bestFit="1" customWidth="1"/>
    <col min="6166" max="6166" width="15.28515625" style="5" customWidth="1"/>
    <col min="6167" max="6167" width="24.7109375" style="5" customWidth="1"/>
    <col min="6168" max="6168" width="10.28515625" style="5" customWidth="1"/>
    <col min="6169" max="6169" width="9.28515625" style="5" bestFit="1" customWidth="1"/>
    <col min="6170" max="6405" width="9.140625" style="5"/>
    <col min="6406" max="6406" width="15.85546875" style="5" customWidth="1"/>
    <col min="6407" max="6407" width="15.28515625" style="5" customWidth="1"/>
    <col min="6408" max="6408" width="16.85546875" style="5" customWidth="1"/>
    <col min="6409" max="6409" width="21.42578125" style="5" customWidth="1"/>
    <col min="6410" max="6410" width="16.7109375" style="5" customWidth="1"/>
    <col min="6411" max="6411" width="17.7109375" style="5" customWidth="1"/>
    <col min="6412" max="6412" width="16.140625" style="5" customWidth="1"/>
    <col min="6413" max="6413" width="27.140625" style="5" customWidth="1"/>
    <col min="6414" max="6414" width="12.42578125" style="5" customWidth="1"/>
    <col min="6415" max="6415" width="11.7109375" style="5" customWidth="1"/>
    <col min="6416" max="6416" width="18.140625" style="5" customWidth="1"/>
    <col min="6417" max="6417" width="18.28515625" style="5" customWidth="1"/>
    <col min="6418" max="6418" width="16.7109375" style="5" customWidth="1"/>
    <col min="6419" max="6419" width="17.85546875" style="5" customWidth="1"/>
    <col min="6420" max="6420" width="16.85546875" style="5" customWidth="1"/>
    <col min="6421" max="6421" width="15.7109375" style="5" bestFit="1" customWidth="1"/>
    <col min="6422" max="6422" width="15.28515625" style="5" customWidth="1"/>
    <col min="6423" max="6423" width="24.7109375" style="5" customWidth="1"/>
    <col min="6424" max="6424" width="10.28515625" style="5" customWidth="1"/>
    <col min="6425" max="6425" width="9.28515625" style="5" bestFit="1" customWidth="1"/>
    <col min="6426" max="6661" width="9.140625" style="5"/>
    <col min="6662" max="6662" width="15.85546875" style="5" customWidth="1"/>
    <col min="6663" max="6663" width="15.28515625" style="5" customWidth="1"/>
    <col min="6664" max="6664" width="16.85546875" style="5" customWidth="1"/>
    <col min="6665" max="6665" width="21.42578125" style="5" customWidth="1"/>
    <col min="6666" max="6666" width="16.7109375" style="5" customWidth="1"/>
    <col min="6667" max="6667" width="17.7109375" style="5" customWidth="1"/>
    <col min="6668" max="6668" width="16.140625" style="5" customWidth="1"/>
    <col min="6669" max="6669" width="27.140625" style="5" customWidth="1"/>
    <col min="6670" max="6670" width="12.42578125" style="5" customWidth="1"/>
    <col min="6671" max="6671" width="11.7109375" style="5" customWidth="1"/>
    <col min="6672" max="6672" width="18.140625" style="5" customWidth="1"/>
    <col min="6673" max="6673" width="18.28515625" style="5" customWidth="1"/>
    <col min="6674" max="6674" width="16.7109375" style="5" customWidth="1"/>
    <col min="6675" max="6675" width="17.85546875" style="5" customWidth="1"/>
    <col min="6676" max="6676" width="16.85546875" style="5" customWidth="1"/>
    <col min="6677" max="6677" width="15.7109375" style="5" bestFit="1" customWidth="1"/>
    <col min="6678" max="6678" width="15.28515625" style="5" customWidth="1"/>
    <col min="6679" max="6679" width="24.7109375" style="5" customWidth="1"/>
    <col min="6680" max="6680" width="10.28515625" style="5" customWidth="1"/>
    <col min="6681" max="6681" width="9.28515625" style="5" bestFit="1" customWidth="1"/>
    <col min="6682" max="6917" width="9.140625" style="5"/>
    <col min="6918" max="6918" width="15.85546875" style="5" customWidth="1"/>
    <col min="6919" max="6919" width="15.28515625" style="5" customWidth="1"/>
    <col min="6920" max="6920" width="16.85546875" style="5" customWidth="1"/>
    <col min="6921" max="6921" width="21.42578125" style="5" customWidth="1"/>
    <col min="6922" max="6922" width="16.7109375" style="5" customWidth="1"/>
    <col min="6923" max="6923" width="17.7109375" style="5" customWidth="1"/>
    <col min="6924" max="6924" width="16.140625" style="5" customWidth="1"/>
    <col min="6925" max="6925" width="27.140625" style="5" customWidth="1"/>
    <col min="6926" max="6926" width="12.42578125" style="5" customWidth="1"/>
    <col min="6927" max="6927" width="11.7109375" style="5" customWidth="1"/>
    <col min="6928" max="6928" width="18.140625" style="5" customWidth="1"/>
    <col min="6929" max="6929" width="18.28515625" style="5" customWidth="1"/>
    <col min="6930" max="6930" width="16.7109375" style="5" customWidth="1"/>
    <col min="6931" max="6931" width="17.85546875" style="5" customWidth="1"/>
    <col min="6932" max="6932" width="16.85546875" style="5" customWidth="1"/>
    <col min="6933" max="6933" width="15.7109375" style="5" bestFit="1" customWidth="1"/>
    <col min="6934" max="6934" width="15.28515625" style="5" customWidth="1"/>
    <col min="6935" max="6935" width="24.7109375" style="5" customWidth="1"/>
    <col min="6936" max="6936" width="10.28515625" style="5" customWidth="1"/>
    <col min="6937" max="6937" width="9.28515625" style="5" bestFit="1" customWidth="1"/>
    <col min="6938" max="7173" width="9.140625" style="5"/>
    <col min="7174" max="7174" width="15.85546875" style="5" customWidth="1"/>
    <col min="7175" max="7175" width="15.28515625" style="5" customWidth="1"/>
    <col min="7176" max="7176" width="16.85546875" style="5" customWidth="1"/>
    <col min="7177" max="7177" width="21.42578125" style="5" customWidth="1"/>
    <col min="7178" max="7178" width="16.7109375" style="5" customWidth="1"/>
    <col min="7179" max="7179" width="17.7109375" style="5" customWidth="1"/>
    <col min="7180" max="7180" width="16.140625" style="5" customWidth="1"/>
    <col min="7181" max="7181" width="27.140625" style="5" customWidth="1"/>
    <col min="7182" max="7182" width="12.42578125" style="5" customWidth="1"/>
    <col min="7183" max="7183" width="11.7109375" style="5" customWidth="1"/>
    <col min="7184" max="7184" width="18.140625" style="5" customWidth="1"/>
    <col min="7185" max="7185" width="18.28515625" style="5" customWidth="1"/>
    <col min="7186" max="7186" width="16.7109375" style="5" customWidth="1"/>
    <col min="7187" max="7187" width="17.85546875" style="5" customWidth="1"/>
    <col min="7188" max="7188" width="16.85546875" style="5" customWidth="1"/>
    <col min="7189" max="7189" width="15.7109375" style="5" bestFit="1" customWidth="1"/>
    <col min="7190" max="7190" width="15.28515625" style="5" customWidth="1"/>
    <col min="7191" max="7191" width="24.7109375" style="5" customWidth="1"/>
    <col min="7192" max="7192" width="10.28515625" style="5" customWidth="1"/>
    <col min="7193" max="7193" width="9.28515625" style="5" bestFit="1" customWidth="1"/>
    <col min="7194" max="7429" width="9.140625" style="5"/>
    <col min="7430" max="7430" width="15.85546875" style="5" customWidth="1"/>
    <col min="7431" max="7431" width="15.28515625" style="5" customWidth="1"/>
    <col min="7432" max="7432" width="16.85546875" style="5" customWidth="1"/>
    <col min="7433" max="7433" width="21.42578125" style="5" customWidth="1"/>
    <col min="7434" max="7434" width="16.7109375" style="5" customWidth="1"/>
    <col min="7435" max="7435" width="17.7109375" style="5" customWidth="1"/>
    <col min="7436" max="7436" width="16.140625" style="5" customWidth="1"/>
    <col min="7437" max="7437" width="27.140625" style="5" customWidth="1"/>
    <col min="7438" max="7438" width="12.42578125" style="5" customWidth="1"/>
    <col min="7439" max="7439" width="11.7109375" style="5" customWidth="1"/>
    <col min="7440" max="7440" width="18.140625" style="5" customWidth="1"/>
    <col min="7441" max="7441" width="18.28515625" style="5" customWidth="1"/>
    <col min="7442" max="7442" width="16.7109375" style="5" customWidth="1"/>
    <col min="7443" max="7443" width="17.85546875" style="5" customWidth="1"/>
    <col min="7444" max="7444" width="16.85546875" style="5" customWidth="1"/>
    <col min="7445" max="7445" width="15.7109375" style="5" bestFit="1" customWidth="1"/>
    <col min="7446" max="7446" width="15.28515625" style="5" customWidth="1"/>
    <col min="7447" max="7447" width="24.7109375" style="5" customWidth="1"/>
    <col min="7448" max="7448" width="10.28515625" style="5" customWidth="1"/>
    <col min="7449" max="7449" width="9.28515625" style="5" bestFit="1" customWidth="1"/>
    <col min="7450" max="7685" width="9.140625" style="5"/>
    <col min="7686" max="7686" width="15.85546875" style="5" customWidth="1"/>
    <col min="7687" max="7687" width="15.28515625" style="5" customWidth="1"/>
    <col min="7688" max="7688" width="16.85546875" style="5" customWidth="1"/>
    <col min="7689" max="7689" width="21.42578125" style="5" customWidth="1"/>
    <col min="7690" max="7690" width="16.7109375" style="5" customWidth="1"/>
    <col min="7691" max="7691" width="17.7109375" style="5" customWidth="1"/>
    <col min="7692" max="7692" width="16.140625" style="5" customWidth="1"/>
    <col min="7693" max="7693" width="27.140625" style="5" customWidth="1"/>
    <col min="7694" max="7694" width="12.42578125" style="5" customWidth="1"/>
    <col min="7695" max="7695" width="11.7109375" style="5" customWidth="1"/>
    <col min="7696" max="7696" width="18.140625" style="5" customWidth="1"/>
    <col min="7697" max="7697" width="18.28515625" style="5" customWidth="1"/>
    <col min="7698" max="7698" width="16.7109375" style="5" customWidth="1"/>
    <col min="7699" max="7699" width="17.85546875" style="5" customWidth="1"/>
    <col min="7700" max="7700" width="16.85546875" style="5" customWidth="1"/>
    <col min="7701" max="7701" width="15.7109375" style="5" bestFit="1" customWidth="1"/>
    <col min="7702" max="7702" width="15.28515625" style="5" customWidth="1"/>
    <col min="7703" max="7703" width="24.7109375" style="5" customWidth="1"/>
    <col min="7704" max="7704" width="10.28515625" style="5" customWidth="1"/>
    <col min="7705" max="7705" width="9.28515625" style="5" bestFit="1" customWidth="1"/>
    <col min="7706" max="7941" width="9.140625" style="5"/>
    <col min="7942" max="7942" width="15.85546875" style="5" customWidth="1"/>
    <col min="7943" max="7943" width="15.28515625" style="5" customWidth="1"/>
    <col min="7944" max="7944" width="16.85546875" style="5" customWidth="1"/>
    <col min="7945" max="7945" width="21.42578125" style="5" customWidth="1"/>
    <col min="7946" max="7946" width="16.7109375" style="5" customWidth="1"/>
    <col min="7947" max="7947" width="17.7109375" style="5" customWidth="1"/>
    <col min="7948" max="7948" width="16.140625" style="5" customWidth="1"/>
    <col min="7949" max="7949" width="27.140625" style="5" customWidth="1"/>
    <col min="7950" max="7950" width="12.42578125" style="5" customWidth="1"/>
    <col min="7951" max="7951" width="11.7109375" style="5" customWidth="1"/>
    <col min="7952" max="7952" width="18.140625" style="5" customWidth="1"/>
    <col min="7953" max="7953" width="18.28515625" style="5" customWidth="1"/>
    <col min="7954" max="7954" width="16.7109375" style="5" customWidth="1"/>
    <col min="7955" max="7955" width="17.85546875" style="5" customWidth="1"/>
    <col min="7956" max="7956" width="16.85546875" style="5" customWidth="1"/>
    <col min="7957" max="7957" width="15.7109375" style="5" bestFit="1" customWidth="1"/>
    <col min="7958" max="7958" width="15.28515625" style="5" customWidth="1"/>
    <col min="7959" max="7959" width="24.7109375" style="5" customWidth="1"/>
    <col min="7960" max="7960" width="10.28515625" style="5" customWidth="1"/>
    <col min="7961" max="7961" width="9.28515625" style="5" bestFit="1" customWidth="1"/>
    <col min="7962" max="8197" width="9.140625" style="5"/>
    <col min="8198" max="8198" width="15.85546875" style="5" customWidth="1"/>
    <col min="8199" max="8199" width="15.28515625" style="5" customWidth="1"/>
    <col min="8200" max="8200" width="16.85546875" style="5" customWidth="1"/>
    <col min="8201" max="8201" width="21.42578125" style="5" customWidth="1"/>
    <col min="8202" max="8202" width="16.7109375" style="5" customWidth="1"/>
    <col min="8203" max="8203" width="17.7109375" style="5" customWidth="1"/>
    <col min="8204" max="8204" width="16.140625" style="5" customWidth="1"/>
    <col min="8205" max="8205" width="27.140625" style="5" customWidth="1"/>
    <col min="8206" max="8206" width="12.42578125" style="5" customWidth="1"/>
    <col min="8207" max="8207" width="11.7109375" style="5" customWidth="1"/>
    <col min="8208" max="8208" width="18.140625" style="5" customWidth="1"/>
    <col min="8209" max="8209" width="18.28515625" style="5" customWidth="1"/>
    <col min="8210" max="8210" width="16.7109375" style="5" customWidth="1"/>
    <col min="8211" max="8211" width="17.85546875" style="5" customWidth="1"/>
    <col min="8212" max="8212" width="16.85546875" style="5" customWidth="1"/>
    <col min="8213" max="8213" width="15.7109375" style="5" bestFit="1" customWidth="1"/>
    <col min="8214" max="8214" width="15.28515625" style="5" customWidth="1"/>
    <col min="8215" max="8215" width="24.7109375" style="5" customWidth="1"/>
    <col min="8216" max="8216" width="10.28515625" style="5" customWidth="1"/>
    <col min="8217" max="8217" width="9.28515625" style="5" bestFit="1" customWidth="1"/>
    <col min="8218" max="8453" width="9.140625" style="5"/>
    <col min="8454" max="8454" width="15.85546875" style="5" customWidth="1"/>
    <col min="8455" max="8455" width="15.28515625" style="5" customWidth="1"/>
    <col min="8456" max="8456" width="16.85546875" style="5" customWidth="1"/>
    <col min="8457" max="8457" width="21.42578125" style="5" customWidth="1"/>
    <col min="8458" max="8458" width="16.7109375" style="5" customWidth="1"/>
    <col min="8459" max="8459" width="17.7109375" style="5" customWidth="1"/>
    <col min="8460" max="8460" width="16.140625" style="5" customWidth="1"/>
    <col min="8461" max="8461" width="27.140625" style="5" customWidth="1"/>
    <col min="8462" max="8462" width="12.42578125" style="5" customWidth="1"/>
    <col min="8463" max="8463" width="11.7109375" style="5" customWidth="1"/>
    <col min="8464" max="8464" width="18.140625" style="5" customWidth="1"/>
    <col min="8465" max="8465" width="18.28515625" style="5" customWidth="1"/>
    <col min="8466" max="8466" width="16.7109375" style="5" customWidth="1"/>
    <col min="8467" max="8467" width="17.85546875" style="5" customWidth="1"/>
    <col min="8468" max="8468" width="16.85546875" style="5" customWidth="1"/>
    <col min="8469" max="8469" width="15.7109375" style="5" bestFit="1" customWidth="1"/>
    <col min="8470" max="8470" width="15.28515625" style="5" customWidth="1"/>
    <col min="8471" max="8471" width="24.7109375" style="5" customWidth="1"/>
    <col min="8472" max="8472" width="10.28515625" style="5" customWidth="1"/>
    <col min="8473" max="8473" width="9.28515625" style="5" bestFit="1" customWidth="1"/>
    <col min="8474" max="8709" width="9.140625" style="5"/>
    <col min="8710" max="8710" width="15.85546875" style="5" customWidth="1"/>
    <col min="8711" max="8711" width="15.28515625" style="5" customWidth="1"/>
    <col min="8712" max="8712" width="16.85546875" style="5" customWidth="1"/>
    <col min="8713" max="8713" width="21.42578125" style="5" customWidth="1"/>
    <col min="8714" max="8714" width="16.7109375" style="5" customWidth="1"/>
    <col min="8715" max="8715" width="17.7109375" style="5" customWidth="1"/>
    <col min="8716" max="8716" width="16.140625" style="5" customWidth="1"/>
    <col min="8717" max="8717" width="27.140625" style="5" customWidth="1"/>
    <col min="8718" max="8718" width="12.42578125" style="5" customWidth="1"/>
    <col min="8719" max="8719" width="11.7109375" style="5" customWidth="1"/>
    <col min="8720" max="8720" width="18.140625" style="5" customWidth="1"/>
    <col min="8721" max="8721" width="18.28515625" style="5" customWidth="1"/>
    <col min="8722" max="8722" width="16.7109375" style="5" customWidth="1"/>
    <col min="8723" max="8723" width="17.85546875" style="5" customWidth="1"/>
    <col min="8724" max="8724" width="16.85546875" style="5" customWidth="1"/>
    <col min="8725" max="8725" width="15.7109375" style="5" bestFit="1" customWidth="1"/>
    <col min="8726" max="8726" width="15.28515625" style="5" customWidth="1"/>
    <col min="8727" max="8727" width="24.7109375" style="5" customWidth="1"/>
    <col min="8728" max="8728" width="10.28515625" style="5" customWidth="1"/>
    <col min="8729" max="8729" width="9.28515625" style="5" bestFit="1" customWidth="1"/>
    <col min="8730" max="8965" width="9.140625" style="5"/>
    <col min="8966" max="8966" width="15.85546875" style="5" customWidth="1"/>
    <col min="8967" max="8967" width="15.28515625" style="5" customWidth="1"/>
    <col min="8968" max="8968" width="16.85546875" style="5" customWidth="1"/>
    <col min="8969" max="8969" width="21.42578125" style="5" customWidth="1"/>
    <col min="8970" max="8970" width="16.7109375" style="5" customWidth="1"/>
    <col min="8971" max="8971" width="17.7109375" style="5" customWidth="1"/>
    <col min="8972" max="8972" width="16.140625" style="5" customWidth="1"/>
    <col min="8973" max="8973" width="27.140625" style="5" customWidth="1"/>
    <col min="8974" max="8974" width="12.42578125" style="5" customWidth="1"/>
    <col min="8975" max="8975" width="11.7109375" style="5" customWidth="1"/>
    <col min="8976" max="8976" width="18.140625" style="5" customWidth="1"/>
    <col min="8977" max="8977" width="18.28515625" style="5" customWidth="1"/>
    <col min="8978" max="8978" width="16.7109375" style="5" customWidth="1"/>
    <col min="8979" max="8979" width="17.85546875" style="5" customWidth="1"/>
    <col min="8980" max="8980" width="16.85546875" style="5" customWidth="1"/>
    <col min="8981" max="8981" width="15.7109375" style="5" bestFit="1" customWidth="1"/>
    <col min="8982" max="8982" width="15.28515625" style="5" customWidth="1"/>
    <col min="8983" max="8983" width="24.7109375" style="5" customWidth="1"/>
    <col min="8984" max="8984" width="10.28515625" style="5" customWidth="1"/>
    <col min="8985" max="8985" width="9.28515625" style="5" bestFit="1" customWidth="1"/>
    <col min="8986" max="9221" width="9.140625" style="5"/>
    <col min="9222" max="9222" width="15.85546875" style="5" customWidth="1"/>
    <col min="9223" max="9223" width="15.28515625" style="5" customWidth="1"/>
    <col min="9224" max="9224" width="16.85546875" style="5" customWidth="1"/>
    <col min="9225" max="9225" width="21.42578125" style="5" customWidth="1"/>
    <col min="9226" max="9226" width="16.7109375" style="5" customWidth="1"/>
    <col min="9227" max="9227" width="17.7109375" style="5" customWidth="1"/>
    <col min="9228" max="9228" width="16.140625" style="5" customWidth="1"/>
    <col min="9229" max="9229" width="27.140625" style="5" customWidth="1"/>
    <col min="9230" max="9230" width="12.42578125" style="5" customWidth="1"/>
    <col min="9231" max="9231" width="11.7109375" style="5" customWidth="1"/>
    <col min="9232" max="9232" width="18.140625" style="5" customWidth="1"/>
    <col min="9233" max="9233" width="18.28515625" style="5" customWidth="1"/>
    <col min="9234" max="9234" width="16.7109375" style="5" customWidth="1"/>
    <col min="9235" max="9235" width="17.85546875" style="5" customWidth="1"/>
    <col min="9236" max="9236" width="16.85546875" style="5" customWidth="1"/>
    <col min="9237" max="9237" width="15.7109375" style="5" bestFit="1" customWidth="1"/>
    <col min="9238" max="9238" width="15.28515625" style="5" customWidth="1"/>
    <col min="9239" max="9239" width="24.7109375" style="5" customWidth="1"/>
    <col min="9240" max="9240" width="10.28515625" style="5" customWidth="1"/>
    <col min="9241" max="9241" width="9.28515625" style="5" bestFit="1" customWidth="1"/>
    <col min="9242" max="9477" width="9.140625" style="5"/>
    <col min="9478" max="9478" width="15.85546875" style="5" customWidth="1"/>
    <col min="9479" max="9479" width="15.28515625" style="5" customWidth="1"/>
    <col min="9480" max="9480" width="16.85546875" style="5" customWidth="1"/>
    <col min="9481" max="9481" width="21.42578125" style="5" customWidth="1"/>
    <col min="9482" max="9482" width="16.7109375" style="5" customWidth="1"/>
    <col min="9483" max="9483" width="17.7109375" style="5" customWidth="1"/>
    <col min="9484" max="9484" width="16.140625" style="5" customWidth="1"/>
    <col min="9485" max="9485" width="27.140625" style="5" customWidth="1"/>
    <col min="9486" max="9486" width="12.42578125" style="5" customWidth="1"/>
    <col min="9487" max="9487" width="11.7109375" style="5" customWidth="1"/>
    <col min="9488" max="9488" width="18.140625" style="5" customWidth="1"/>
    <col min="9489" max="9489" width="18.28515625" style="5" customWidth="1"/>
    <col min="9490" max="9490" width="16.7109375" style="5" customWidth="1"/>
    <col min="9491" max="9491" width="17.85546875" style="5" customWidth="1"/>
    <col min="9492" max="9492" width="16.85546875" style="5" customWidth="1"/>
    <col min="9493" max="9493" width="15.7109375" style="5" bestFit="1" customWidth="1"/>
    <col min="9494" max="9494" width="15.28515625" style="5" customWidth="1"/>
    <col min="9495" max="9495" width="24.7109375" style="5" customWidth="1"/>
    <col min="9496" max="9496" width="10.28515625" style="5" customWidth="1"/>
    <col min="9497" max="9497" width="9.28515625" style="5" bestFit="1" customWidth="1"/>
    <col min="9498" max="9733" width="9.140625" style="5"/>
    <col min="9734" max="9734" width="15.85546875" style="5" customWidth="1"/>
    <col min="9735" max="9735" width="15.28515625" style="5" customWidth="1"/>
    <col min="9736" max="9736" width="16.85546875" style="5" customWidth="1"/>
    <col min="9737" max="9737" width="21.42578125" style="5" customWidth="1"/>
    <col min="9738" max="9738" width="16.7109375" style="5" customWidth="1"/>
    <col min="9739" max="9739" width="17.7109375" style="5" customWidth="1"/>
    <col min="9740" max="9740" width="16.140625" style="5" customWidth="1"/>
    <col min="9741" max="9741" width="27.140625" style="5" customWidth="1"/>
    <col min="9742" max="9742" width="12.42578125" style="5" customWidth="1"/>
    <col min="9743" max="9743" width="11.7109375" style="5" customWidth="1"/>
    <col min="9744" max="9744" width="18.140625" style="5" customWidth="1"/>
    <col min="9745" max="9745" width="18.28515625" style="5" customWidth="1"/>
    <col min="9746" max="9746" width="16.7109375" style="5" customWidth="1"/>
    <col min="9747" max="9747" width="17.85546875" style="5" customWidth="1"/>
    <col min="9748" max="9748" width="16.85546875" style="5" customWidth="1"/>
    <col min="9749" max="9749" width="15.7109375" style="5" bestFit="1" customWidth="1"/>
    <col min="9750" max="9750" width="15.28515625" style="5" customWidth="1"/>
    <col min="9751" max="9751" width="24.7109375" style="5" customWidth="1"/>
    <col min="9752" max="9752" width="10.28515625" style="5" customWidth="1"/>
    <col min="9753" max="9753" width="9.28515625" style="5" bestFit="1" customWidth="1"/>
    <col min="9754" max="9989" width="9.140625" style="5"/>
    <col min="9990" max="9990" width="15.85546875" style="5" customWidth="1"/>
    <col min="9991" max="9991" width="15.28515625" style="5" customWidth="1"/>
    <col min="9992" max="9992" width="16.85546875" style="5" customWidth="1"/>
    <col min="9993" max="9993" width="21.42578125" style="5" customWidth="1"/>
    <col min="9994" max="9994" width="16.7109375" style="5" customWidth="1"/>
    <col min="9995" max="9995" width="17.7109375" style="5" customWidth="1"/>
    <col min="9996" max="9996" width="16.140625" style="5" customWidth="1"/>
    <col min="9997" max="9997" width="27.140625" style="5" customWidth="1"/>
    <col min="9998" max="9998" width="12.42578125" style="5" customWidth="1"/>
    <col min="9999" max="9999" width="11.7109375" style="5" customWidth="1"/>
    <col min="10000" max="10000" width="18.140625" style="5" customWidth="1"/>
    <col min="10001" max="10001" width="18.28515625" style="5" customWidth="1"/>
    <col min="10002" max="10002" width="16.7109375" style="5" customWidth="1"/>
    <col min="10003" max="10003" width="17.85546875" style="5" customWidth="1"/>
    <col min="10004" max="10004" width="16.85546875" style="5" customWidth="1"/>
    <col min="10005" max="10005" width="15.7109375" style="5" bestFit="1" customWidth="1"/>
    <col min="10006" max="10006" width="15.28515625" style="5" customWidth="1"/>
    <col min="10007" max="10007" width="24.7109375" style="5" customWidth="1"/>
    <col min="10008" max="10008" width="10.28515625" style="5" customWidth="1"/>
    <col min="10009" max="10009" width="9.28515625" style="5" bestFit="1" customWidth="1"/>
    <col min="10010" max="10245" width="9.140625" style="5"/>
    <col min="10246" max="10246" width="15.85546875" style="5" customWidth="1"/>
    <col min="10247" max="10247" width="15.28515625" style="5" customWidth="1"/>
    <col min="10248" max="10248" width="16.85546875" style="5" customWidth="1"/>
    <col min="10249" max="10249" width="21.42578125" style="5" customWidth="1"/>
    <col min="10250" max="10250" width="16.7109375" style="5" customWidth="1"/>
    <col min="10251" max="10251" width="17.7109375" style="5" customWidth="1"/>
    <col min="10252" max="10252" width="16.140625" style="5" customWidth="1"/>
    <col min="10253" max="10253" width="27.140625" style="5" customWidth="1"/>
    <col min="10254" max="10254" width="12.42578125" style="5" customWidth="1"/>
    <col min="10255" max="10255" width="11.7109375" style="5" customWidth="1"/>
    <col min="10256" max="10256" width="18.140625" style="5" customWidth="1"/>
    <col min="10257" max="10257" width="18.28515625" style="5" customWidth="1"/>
    <col min="10258" max="10258" width="16.7109375" style="5" customWidth="1"/>
    <col min="10259" max="10259" width="17.85546875" style="5" customWidth="1"/>
    <col min="10260" max="10260" width="16.85546875" style="5" customWidth="1"/>
    <col min="10261" max="10261" width="15.7109375" style="5" bestFit="1" customWidth="1"/>
    <col min="10262" max="10262" width="15.28515625" style="5" customWidth="1"/>
    <col min="10263" max="10263" width="24.7109375" style="5" customWidth="1"/>
    <col min="10264" max="10264" width="10.28515625" style="5" customWidth="1"/>
    <col min="10265" max="10265" width="9.28515625" style="5" bestFit="1" customWidth="1"/>
    <col min="10266" max="10501" width="9.140625" style="5"/>
    <col min="10502" max="10502" width="15.85546875" style="5" customWidth="1"/>
    <col min="10503" max="10503" width="15.28515625" style="5" customWidth="1"/>
    <col min="10504" max="10504" width="16.85546875" style="5" customWidth="1"/>
    <col min="10505" max="10505" width="21.42578125" style="5" customWidth="1"/>
    <col min="10506" max="10506" width="16.7109375" style="5" customWidth="1"/>
    <col min="10507" max="10507" width="17.7109375" style="5" customWidth="1"/>
    <col min="10508" max="10508" width="16.140625" style="5" customWidth="1"/>
    <col min="10509" max="10509" width="27.140625" style="5" customWidth="1"/>
    <col min="10510" max="10510" width="12.42578125" style="5" customWidth="1"/>
    <col min="10511" max="10511" width="11.7109375" style="5" customWidth="1"/>
    <col min="10512" max="10512" width="18.140625" style="5" customWidth="1"/>
    <col min="10513" max="10513" width="18.28515625" style="5" customWidth="1"/>
    <col min="10514" max="10514" width="16.7109375" style="5" customWidth="1"/>
    <col min="10515" max="10515" width="17.85546875" style="5" customWidth="1"/>
    <col min="10516" max="10516" width="16.85546875" style="5" customWidth="1"/>
    <col min="10517" max="10517" width="15.7109375" style="5" bestFit="1" customWidth="1"/>
    <col min="10518" max="10518" width="15.28515625" style="5" customWidth="1"/>
    <col min="10519" max="10519" width="24.7109375" style="5" customWidth="1"/>
    <col min="10520" max="10520" width="10.28515625" style="5" customWidth="1"/>
    <col min="10521" max="10521" width="9.28515625" style="5" bestFit="1" customWidth="1"/>
    <col min="10522" max="10757" width="9.140625" style="5"/>
    <col min="10758" max="10758" width="15.85546875" style="5" customWidth="1"/>
    <col min="10759" max="10759" width="15.28515625" style="5" customWidth="1"/>
    <col min="10760" max="10760" width="16.85546875" style="5" customWidth="1"/>
    <col min="10761" max="10761" width="21.42578125" style="5" customWidth="1"/>
    <col min="10762" max="10762" width="16.7109375" style="5" customWidth="1"/>
    <col min="10763" max="10763" width="17.7109375" style="5" customWidth="1"/>
    <col min="10764" max="10764" width="16.140625" style="5" customWidth="1"/>
    <col min="10765" max="10765" width="27.140625" style="5" customWidth="1"/>
    <col min="10766" max="10766" width="12.42578125" style="5" customWidth="1"/>
    <col min="10767" max="10767" width="11.7109375" style="5" customWidth="1"/>
    <col min="10768" max="10768" width="18.140625" style="5" customWidth="1"/>
    <col min="10769" max="10769" width="18.28515625" style="5" customWidth="1"/>
    <col min="10770" max="10770" width="16.7109375" style="5" customWidth="1"/>
    <col min="10771" max="10771" width="17.85546875" style="5" customWidth="1"/>
    <col min="10772" max="10772" width="16.85546875" style="5" customWidth="1"/>
    <col min="10773" max="10773" width="15.7109375" style="5" bestFit="1" customWidth="1"/>
    <col min="10774" max="10774" width="15.28515625" style="5" customWidth="1"/>
    <col min="10775" max="10775" width="24.7109375" style="5" customWidth="1"/>
    <col min="10776" max="10776" width="10.28515625" style="5" customWidth="1"/>
    <col min="10777" max="10777" width="9.28515625" style="5" bestFit="1" customWidth="1"/>
    <col min="10778" max="11013" width="9.140625" style="5"/>
    <col min="11014" max="11014" width="15.85546875" style="5" customWidth="1"/>
    <col min="11015" max="11015" width="15.28515625" style="5" customWidth="1"/>
    <col min="11016" max="11016" width="16.85546875" style="5" customWidth="1"/>
    <col min="11017" max="11017" width="21.42578125" style="5" customWidth="1"/>
    <col min="11018" max="11018" width="16.7109375" style="5" customWidth="1"/>
    <col min="11019" max="11019" width="17.7109375" style="5" customWidth="1"/>
    <col min="11020" max="11020" width="16.140625" style="5" customWidth="1"/>
    <col min="11021" max="11021" width="27.140625" style="5" customWidth="1"/>
    <col min="11022" max="11022" width="12.42578125" style="5" customWidth="1"/>
    <col min="11023" max="11023" width="11.7109375" style="5" customWidth="1"/>
    <col min="11024" max="11024" width="18.140625" style="5" customWidth="1"/>
    <col min="11025" max="11025" width="18.28515625" style="5" customWidth="1"/>
    <col min="11026" max="11026" width="16.7109375" style="5" customWidth="1"/>
    <col min="11027" max="11027" width="17.85546875" style="5" customWidth="1"/>
    <col min="11028" max="11028" width="16.85546875" style="5" customWidth="1"/>
    <col min="11029" max="11029" width="15.7109375" style="5" bestFit="1" customWidth="1"/>
    <col min="11030" max="11030" width="15.28515625" style="5" customWidth="1"/>
    <col min="11031" max="11031" width="24.7109375" style="5" customWidth="1"/>
    <col min="11032" max="11032" width="10.28515625" style="5" customWidth="1"/>
    <col min="11033" max="11033" width="9.28515625" style="5" bestFit="1" customWidth="1"/>
    <col min="11034" max="11269" width="9.140625" style="5"/>
    <col min="11270" max="11270" width="15.85546875" style="5" customWidth="1"/>
    <col min="11271" max="11271" width="15.28515625" style="5" customWidth="1"/>
    <col min="11272" max="11272" width="16.85546875" style="5" customWidth="1"/>
    <col min="11273" max="11273" width="21.42578125" style="5" customWidth="1"/>
    <col min="11274" max="11274" width="16.7109375" style="5" customWidth="1"/>
    <col min="11275" max="11275" width="17.7109375" style="5" customWidth="1"/>
    <col min="11276" max="11276" width="16.140625" style="5" customWidth="1"/>
    <col min="11277" max="11277" width="27.140625" style="5" customWidth="1"/>
    <col min="11278" max="11278" width="12.42578125" style="5" customWidth="1"/>
    <col min="11279" max="11279" width="11.7109375" style="5" customWidth="1"/>
    <col min="11280" max="11280" width="18.140625" style="5" customWidth="1"/>
    <col min="11281" max="11281" width="18.28515625" style="5" customWidth="1"/>
    <col min="11282" max="11282" width="16.7109375" style="5" customWidth="1"/>
    <col min="11283" max="11283" width="17.85546875" style="5" customWidth="1"/>
    <col min="11284" max="11284" width="16.85546875" style="5" customWidth="1"/>
    <col min="11285" max="11285" width="15.7109375" style="5" bestFit="1" customWidth="1"/>
    <col min="11286" max="11286" width="15.28515625" style="5" customWidth="1"/>
    <col min="11287" max="11287" width="24.7109375" style="5" customWidth="1"/>
    <col min="11288" max="11288" width="10.28515625" style="5" customWidth="1"/>
    <col min="11289" max="11289" width="9.28515625" style="5" bestFit="1" customWidth="1"/>
    <col min="11290" max="11525" width="9.140625" style="5"/>
    <col min="11526" max="11526" width="15.85546875" style="5" customWidth="1"/>
    <col min="11527" max="11527" width="15.28515625" style="5" customWidth="1"/>
    <col min="11528" max="11528" width="16.85546875" style="5" customWidth="1"/>
    <col min="11529" max="11529" width="21.42578125" style="5" customWidth="1"/>
    <col min="11530" max="11530" width="16.7109375" style="5" customWidth="1"/>
    <col min="11531" max="11531" width="17.7109375" style="5" customWidth="1"/>
    <col min="11532" max="11532" width="16.140625" style="5" customWidth="1"/>
    <col min="11533" max="11533" width="27.140625" style="5" customWidth="1"/>
    <col min="11534" max="11534" width="12.42578125" style="5" customWidth="1"/>
    <col min="11535" max="11535" width="11.7109375" style="5" customWidth="1"/>
    <col min="11536" max="11536" width="18.140625" style="5" customWidth="1"/>
    <col min="11537" max="11537" width="18.28515625" style="5" customWidth="1"/>
    <col min="11538" max="11538" width="16.7109375" style="5" customWidth="1"/>
    <col min="11539" max="11539" width="17.85546875" style="5" customWidth="1"/>
    <col min="11540" max="11540" width="16.85546875" style="5" customWidth="1"/>
    <col min="11541" max="11541" width="15.7109375" style="5" bestFit="1" customWidth="1"/>
    <col min="11542" max="11542" width="15.28515625" style="5" customWidth="1"/>
    <col min="11543" max="11543" width="24.7109375" style="5" customWidth="1"/>
    <col min="11544" max="11544" width="10.28515625" style="5" customWidth="1"/>
    <col min="11545" max="11545" width="9.28515625" style="5" bestFit="1" customWidth="1"/>
    <col min="11546" max="11781" width="9.140625" style="5"/>
    <col min="11782" max="11782" width="15.85546875" style="5" customWidth="1"/>
    <col min="11783" max="11783" width="15.28515625" style="5" customWidth="1"/>
    <col min="11784" max="11784" width="16.85546875" style="5" customWidth="1"/>
    <col min="11785" max="11785" width="21.42578125" style="5" customWidth="1"/>
    <col min="11786" max="11786" width="16.7109375" style="5" customWidth="1"/>
    <col min="11787" max="11787" width="17.7109375" style="5" customWidth="1"/>
    <col min="11788" max="11788" width="16.140625" style="5" customWidth="1"/>
    <col min="11789" max="11789" width="27.140625" style="5" customWidth="1"/>
    <col min="11790" max="11790" width="12.42578125" style="5" customWidth="1"/>
    <col min="11791" max="11791" width="11.7109375" style="5" customWidth="1"/>
    <col min="11792" max="11792" width="18.140625" style="5" customWidth="1"/>
    <col min="11793" max="11793" width="18.28515625" style="5" customWidth="1"/>
    <col min="11794" max="11794" width="16.7109375" style="5" customWidth="1"/>
    <col min="11795" max="11795" width="17.85546875" style="5" customWidth="1"/>
    <col min="11796" max="11796" width="16.85546875" style="5" customWidth="1"/>
    <col min="11797" max="11797" width="15.7109375" style="5" bestFit="1" customWidth="1"/>
    <col min="11798" max="11798" width="15.28515625" style="5" customWidth="1"/>
    <col min="11799" max="11799" width="24.7109375" style="5" customWidth="1"/>
    <col min="11800" max="11800" width="10.28515625" style="5" customWidth="1"/>
    <col min="11801" max="11801" width="9.28515625" style="5" bestFit="1" customWidth="1"/>
    <col min="11802" max="12037" width="9.140625" style="5"/>
    <col min="12038" max="12038" width="15.85546875" style="5" customWidth="1"/>
    <col min="12039" max="12039" width="15.28515625" style="5" customWidth="1"/>
    <col min="12040" max="12040" width="16.85546875" style="5" customWidth="1"/>
    <col min="12041" max="12041" width="21.42578125" style="5" customWidth="1"/>
    <col min="12042" max="12042" width="16.7109375" style="5" customWidth="1"/>
    <col min="12043" max="12043" width="17.7109375" style="5" customWidth="1"/>
    <col min="12044" max="12044" width="16.140625" style="5" customWidth="1"/>
    <col min="12045" max="12045" width="27.140625" style="5" customWidth="1"/>
    <col min="12046" max="12046" width="12.42578125" style="5" customWidth="1"/>
    <col min="12047" max="12047" width="11.7109375" style="5" customWidth="1"/>
    <col min="12048" max="12048" width="18.140625" style="5" customWidth="1"/>
    <col min="12049" max="12049" width="18.28515625" style="5" customWidth="1"/>
    <col min="12050" max="12050" width="16.7109375" style="5" customWidth="1"/>
    <col min="12051" max="12051" width="17.85546875" style="5" customWidth="1"/>
    <col min="12052" max="12052" width="16.85546875" style="5" customWidth="1"/>
    <col min="12053" max="12053" width="15.7109375" style="5" bestFit="1" customWidth="1"/>
    <col min="12054" max="12054" width="15.28515625" style="5" customWidth="1"/>
    <col min="12055" max="12055" width="24.7109375" style="5" customWidth="1"/>
    <col min="12056" max="12056" width="10.28515625" style="5" customWidth="1"/>
    <col min="12057" max="12057" width="9.28515625" style="5" bestFit="1" customWidth="1"/>
    <col min="12058" max="12293" width="9.140625" style="5"/>
    <col min="12294" max="12294" width="15.85546875" style="5" customWidth="1"/>
    <col min="12295" max="12295" width="15.28515625" style="5" customWidth="1"/>
    <col min="12296" max="12296" width="16.85546875" style="5" customWidth="1"/>
    <col min="12297" max="12297" width="21.42578125" style="5" customWidth="1"/>
    <col min="12298" max="12298" width="16.7109375" style="5" customWidth="1"/>
    <col min="12299" max="12299" width="17.7109375" style="5" customWidth="1"/>
    <col min="12300" max="12300" width="16.140625" style="5" customWidth="1"/>
    <col min="12301" max="12301" width="27.140625" style="5" customWidth="1"/>
    <col min="12302" max="12302" width="12.42578125" style="5" customWidth="1"/>
    <col min="12303" max="12303" width="11.7109375" style="5" customWidth="1"/>
    <col min="12304" max="12304" width="18.140625" style="5" customWidth="1"/>
    <col min="12305" max="12305" width="18.28515625" style="5" customWidth="1"/>
    <col min="12306" max="12306" width="16.7109375" style="5" customWidth="1"/>
    <col min="12307" max="12307" width="17.85546875" style="5" customWidth="1"/>
    <col min="12308" max="12308" width="16.85546875" style="5" customWidth="1"/>
    <col min="12309" max="12309" width="15.7109375" style="5" bestFit="1" customWidth="1"/>
    <col min="12310" max="12310" width="15.28515625" style="5" customWidth="1"/>
    <col min="12311" max="12311" width="24.7109375" style="5" customWidth="1"/>
    <col min="12312" max="12312" width="10.28515625" style="5" customWidth="1"/>
    <col min="12313" max="12313" width="9.28515625" style="5" bestFit="1" customWidth="1"/>
    <col min="12314" max="12549" width="9.140625" style="5"/>
    <col min="12550" max="12550" width="15.85546875" style="5" customWidth="1"/>
    <col min="12551" max="12551" width="15.28515625" style="5" customWidth="1"/>
    <col min="12552" max="12552" width="16.85546875" style="5" customWidth="1"/>
    <col min="12553" max="12553" width="21.42578125" style="5" customWidth="1"/>
    <col min="12554" max="12554" width="16.7109375" style="5" customWidth="1"/>
    <col min="12555" max="12555" width="17.7109375" style="5" customWidth="1"/>
    <col min="12556" max="12556" width="16.140625" style="5" customWidth="1"/>
    <col min="12557" max="12557" width="27.140625" style="5" customWidth="1"/>
    <col min="12558" max="12558" width="12.42578125" style="5" customWidth="1"/>
    <col min="12559" max="12559" width="11.7109375" style="5" customWidth="1"/>
    <col min="12560" max="12560" width="18.140625" style="5" customWidth="1"/>
    <col min="12561" max="12561" width="18.28515625" style="5" customWidth="1"/>
    <col min="12562" max="12562" width="16.7109375" style="5" customWidth="1"/>
    <col min="12563" max="12563" width="17.85546875" style="5" customWidth="1"/>
    <col min="12564" max="12564" width="16.85546875" style="5" customWidth="1"/>
    <col min="12565" max="12565" width="15.7109375" style="5" bestFit="1" customWidth="1"/>
    <col min="12566" max="12566" width="15.28515625" style="5" customWidth="1"/>
    <col min="12567" max="12567" width="24.7109375" style="5" customWidth="1"/>
    <col min="12568" max="12568" width="10.28515625" style="5" customWidth="1"/>
    <col min="12569" max="12569" width="9.28515625" style="5" bestFit="1" customWidth="1"/>
    <col min="12570" max="12805" width="9.140625" style="5"/>
    <col min="12806" max="12806" width="15.85546875" style="5" customWidth="1"/>
    <col min="12807" max="12807" width="15.28515625" style="5" customWidth="1"/>
    <col min="12808" max="12808" width="16.85546875" style="5" customWidth="1"/>
    <col min="12809" max="12809" width="21.42578125" style="5" customWidth="1"/>
    <col min="12810" max="12810" width="16.7109375" style="5" customWidth="1"/>
    <col min="12811" max="12811" width="17.7109375" style="5" customWidth="1"/>
    <col min="12812" max="12812" width="16.140625" style="5" customWidth="1"/>
    <col min="12813" max="12813" width="27.140625" style="5" customWidth="1"/>
    <col min="12814" max="12814" width="12.42578125" style="5" customWidth="1"/>
    <col min="12815" max="12815" width="11.7109375" style="5" customWidth="1"/>
    <col min="12816" max="12816" width="18.140625" style="5" customWidth="1"/>
    <col min="12817" max="12817" width="18.28515625" style="5" customWidth="1"/>
    <col min="12818" max="12818" width="16.7109375" style="5" customWidth="1"/>
    <col min="12819" max="12819" width="17.85546875" style="5" customWidth="1"/>
    <col min="12820" max="12820" width="16.85546875" style="5" customWidth="1"/>
    <col min="12821" max="12821" width="15.7109375" style="5" bestFit="1" customWidth="1"/>
    <col min="12822" max="12822" width="15.28515625" style="5" customWidth="1"/>
    <col min="12823" max="12823" width="24.7109375" style="5" customWidth="1"/>
    <col min="12824" max="12824" width="10.28515625" style="5" customWidth="1"/>
    <col min="12825" max="12825" width="9.28515625" style="5" bestFit="1" customWidth="1"/>
    <col min="12826" max="13061" width="9.140625" style="5"/>
    <col min="13062" max="13062" width="15.85546875" style="5" customWidth="1"/>
    <col min="13063" max="13063" width="15.28515625" style="5" customWidth="1"/>
    <col min="13064" max="13064" width="16.85546875" style="5" customWidth="1"/>
    <col min="13065" max="13065" width="21.42578125" style="5" customWidth="1"/>
    <col min="13066" max="13066" width="16.7109375" style="5" customWidth="1"/>
    <col min="13067" max="13067" width="17.7109375" style="5" customWidth="1"/>
    <col min="13068" max="13068" width="16.140625" style="5" customWidth="1"/>
    <col min="13069" max="13069" width="27.140625" style="5" customWidth="1"/>
    <col min="13070" max="13070" width="12.42578125" style="5" customWidth="1"/>
    <col min="13071" max="13071" width="11.7109375" style="5" customWidth="1"/>
    <col min="13072" max="13072" width="18.140625" style="5" customWidth="1"/>
    <col min="13073" max="13073" width="18.28515625" style="5" customWidth="1"/>
    <col min="13074" max="13074" width="16.7109375" style="5" customWidth="1"/>
    <col min="13075" max="13075" width="17.85546875" style="5" customWidth="1"/>
    <col min="13076" max="13076" width="16.85546875" style="5" customWidth="1"/>
    <col min="13077" max="13077" width="15.7109375" style="5" bestFit="1" customWidth="1"/>
    <col min="13078" max="13078" width="15.28515625" style="5" customWidth="1"/>
    <col min="13079" max="13079" width="24.7109375" style="5" customWidth="1"/>
    <col min="13080" max="13080" width="10.28515625" style="5" customWidth="1"/>
    <col min="13081" max="13081" width="9.28515625" style="5" bestFit="1" customWidth="1"/>
    <col min="13082" max="13317" width="9.140625" style="5"/>
    <col min="13318" max="13318" width="15.85546875" style="5" customWidth="1"/>
    <col min="13319" max="13319" width="15.28515625" style="5" customWidth="1"/>
    <col min="13320" max="13320" width="16.85546875" style="5" customWidth="1"/>
    <col min="13321" max="13321" width="21.42578125" style="5" customWidth="1"/>
    <col min="13322" max="13322" width="16.7109375" style="5" customWidth="1"/>
    <col min="13323" max="13323" width="17.7109375" style="5" customWidth="1"/>
    <col min="13324" max="13324" width="16.140625" style="5" customWidth="1"/>
    <col min="13325" max="13325" width="27.140625" style="5" customWidth="1"/>
    <col min="13326" max="13326" width="12.42578125" style="5" customWidth="1"/>
    <col min="13327" max="13327" width="11.7109375" style="5" customWidth="1"/>
    <col min="13328" max="13328" width="18.140625" style="5" customWidth="1"/>
    <col min="13329" max="13329" width="18.28515625" style="5" customWidth="1"/>
    <col min="13330" max="13330" width="16.7109375" style="5" customWidth="1"/>
    <col min="13331" max="13331" width="17.85546875" style="5" customWidth="1"/>
    <col min="13332" max="13332" width="16.85546875" style="5" customWidth="1"/>
    <col min="13333" max="13333" width="15.7109375" style="5" bestFit="1" customWidth="1"/>
    <col min="13334" max="13334" width="15.28515625" style="5" customWidth="1"/>
    <col min="13335" max="13335" width="24.7109375" style="5" customWidth="1"/>
    <col min="13336" max="13336" width="10.28515625" style="5" customWidth="1"/>
    <col min="13337" max="13337" width="9.28515625" style="5" bestFit="1" customWidth="1"/>
    <col min="13338" max="13573" width="9.140625" style="5"/>
    <col min="13574" max="13574" width="15.85546875" style="5" customWidth="1"/>
    <col min="13575" max="13575" width="15.28515625" style="5" customWidth="1"/>
    <col min="13576" max="13576" width="16.85546875" style="5" customWidth="1"/>
    <col min="13577" max="13577" width="21.42578125" style="5" customWidth="1"/>
    <col min="13578" max="13578" width="16.7109375" style="5" customWidth="1"/>
    <col min="13579" max="13579" width="17.7109375" style="5" customWidth="1"/>
    <col min="13580" max="13580" width="16.140625" style="5" customWidth="1"/>
    <col min="13581" max="13581" width="27.140625" style="5" customWidth="1"/>
    <col min="13582" max="13582" width="12.42578125" style="5" customWidth="1"/>
    <col min="13583" max="13583" width="11.7109375" style="5" customWidth="1"/>
    <col min="13584" max="13584" width="18.140625" style="5" customWidth="1"/>
    <col min="13585" max="13585" width="18.28515625" style="5" customWidth="1"/>
    <col min="13586" max="13586" width="16.7109375" style="5" customWidth="1"/>
    <col min="13587" max="13587" width="17.85546875" style="5" customWidth="1"/>
    <col min="13588" max="13588" width="16.85546875" style="5" customWidth="1"/>
    <col min="13589" max="13589" width="15.7109375" style="5" bestFit="1" customWidth="1"/>
    <col min="13590" max="13590" width="15.28515625" style="5" customWidth="1"/>
    <col min="13591" max="13591" width="24.7109375" style="5" customWidth="1"/>
    <col min="13592" max="13592" width="10.28515625" style="5" customWidth="1"/>
    <col min="13593" max="13593" width="9.28515625" style="5" bestFit="1" customWidth="1"/>
    <col min="13594" max="13829" width="9.140625" style="5"/>
    <col min="13830" max="13830" width="15.85546875" style="5" customWidth="1"/>
    <col min="13831" max="13831" width="15.28515625" style="5" customWidth="1"/>
    <col min="13832" max="13832" width="16.85546875" style="5" customWidth="1"/>
    <col min="13833" max="13833" width="21.42578125" style="5" customWidth="1"/>
    <col min="13834" max="13834" width="16.7109375" style="5" customWidth="1"/>
    <col min="13835" max="13835" width="17.7109375" style="5" customWidth="1"/>
    <col min="13836" max="13836" width="16.140625" style="5" customWidth="1"/>
    <col min="13837" max="13837" width="27.140625" style="5" customWidth="1"/>
    <col min="13838" max="13838" width="12.42578125" style="5" customWidth="1"/>
    <col min="13839" max="13839" width="11.7109375" style="5" customWidth="1"/>
    <col min="13840" max="13840" width="18.140625" style="5" customWidth="1"/>
    <col min="13841" max="13841" width="18.28515625" style="5" customWidth="1"/>
    <col min="13842" max="13842" width="16.7109375" style="5" customWidth="1"/>
    <col min="13843" max="13843" width="17.85546875" style="5" customWidth="1"/>
    <col min="13844" max="13844" width="16.85546875" style="5" customWidth="1"/>
    <col min="13845" max="13845" width="15.7109375" style="5" bestFit="1" customWidth="1"/>
    <col min="13846" max="13846" width="15.28515625" style="5" customWidth="1"/>
    <col min="13847" max="13847" width="24.7109375" style="5" customWidth="1"/>
    <col min="13848" max="13848" width="10.28515625" style="5" customWidth="1"/>
    <col min="13849" max="13849" width="9.28515625" style="5" bestFit="1" customWidth="1"/>
    <col min="13850" max="14085" width="9.140625" style="5"/>
    <col min="14086" max="14086" width="15.85546875" style="5" customWidth="1"/>
    <col min="14087" max="14087" width="15.28515625" style="5" customWidth="1"/>
    <col min="14088" max="14088" width="16.85546875" style="5" customWidth="1"/>
    <col min="14089" max="14089" width="21.42578125" style="5" customWidth="1"/>
    <col min="14090" max="14090" width="16.7109375" style="5" customWidth="1"/>
    <col min="14091" max="14091" width="17.7109375" style="5" customWidth="1"/>
    <col min="14092" max="14092" width="16.140625" style="5" customWidth="1"/>
    <col min="14093" max="14093" width="27.140625" style="5" customWidth="1"/>
    <col min="14094" max="14094" width="12.42578125" style="5" customWidth="1"/>
    <col min="14095" max="14095" width="11.7109375" style="5" customWidth="1"/>
    <col min="14096" max="14096" width="18.140625" style="5" customWidth="1"/>
    <col min="14097" max="14097" width="18.28515625" style="5" customWidth="1"/>
    <col min="14098" max="14098" width="16.7109375" style="5" customWidth="1"/>
    <col min="14099" max="14099" width="17.85546875" style="5" customWidth="1"/>
    <col min="14100" max="14100" width="16.85546875" style="5" customWidth="1"/>
    <col min="14101" max="14101" width="15.7109375" style="5" bestFit="1" customWidth="1"/>
    <col min="14102" max="14102" width="15.28515625" style="5" customWidth="1"/>
    <col min="14103" max="14103" width="24.7109375" style="5" customWidth="1"/>
    <col min="14104" max="14104" width="10.28515625" style="5" customWidth="1"/>
    <col min="14105" max="14105" width="9.28515625" style="5" bestFit="1" customWidth="1"/>
    <col min="14106" max="14341" width="9.140625" style="5"/>
    <col min="14342" max="14342" width="15.85546875" style="5" customWidth="1"/>
    <col min="14343" max="14343" width="15.28515625" style="5" customWidth="1"/>
    <col min="14344" max="14344" width="16.85546875" style="5" customWidth="1"/>
    <col min="14345" max="14345" width="21.42578125" style="5" customWidth="1"/>
    <col min="14346" max="14346" width="16.7109375" style="5" customWidth="1"/>
    <col min="14347" max="14347" width="17.7109375" style="5" customWidth="1"/>
    <col min="14348" max="14348" width="16.140625" style="5" customWidth="1"/>
    <col min="14349" max="14349" width="27.140625" style="5" customWidth="1"/>
    <col min="14350" max="14350" width="12.42578125" style="5" customWidth="1"/>
    <col min="14351" max="14351" width="11.7109375" style="5" customWidth="1"/>
    <col min="14352" max="14352" width="18.140625" style="5" customWidth="1"/>
    <col min="14353" max="14353" width="18.28515625" style="5" customWidth="1"/>
    <col min="14354" max="14354" width="16.7109375" style="5" customWidth="1"/>
    <col min="14355" max="14355" width="17.85546875" style="5" customWidth="1"/>
    <col min="14356" max="14356" width="16.85546875" style="5" customWidth="1"/>
    <col min="14357" max="14357" width="15.7109375" style="5" bestFit="1" customWidth="1"/>
    <col min="14358" max="14358" width="15.28515625" style="5" customWidth="1"/>
    <col min="14359" max="14359" width="24.7109375" style="5" customWidth="1"/>
    <col min="14360" max="14360" width="10.28515625" style="5" customWidth="1"/>
    <col min="14361" max="14361" width="9.28515625" style="5" bestFit="1" customWidth="1"/>
    <col min="14362" max="14597" width="9.140625" style="5"/>
    <col min="14598" max="14598" width="15.85546875" style="5" customWidth="1"/>
    <col min="14599" max="14599" width="15.28515625" style="5" customWidth="1"/>
    <col min="14600" max="14600" width="16.85546875" style="5" customWidth="1"/>
    <col min="14601" max="14601" width="21.42578125" style="5" customWidth="1"/>
    <col min="14602" max="14602" width="16.7109375" style="5" customWidth="1"/>
    <col min="14603" max="14603" width="17.7109375" style="5" customWidth="1"/>
    <col min="14604" max="14604" width="16.140625" style="5" customWidth="1"/>
    <col min="14605" max="14605" width="27.140625" style="5" customWidth="1"/>
    <col min="14606" max="14606" width="12.42578125" style="5" customWidth="1"/>
    <col min="14607" max="14607" width="11.7109375" style="5" customWidth="1"/>
    <col min="14608" max="14608" width="18.140625" style="5" customWidth="1"/>
    <col min="14609" max="14609" width="18.28515625" style="5" customWidth="1"/>
    <col min="14610" max="14610" width="16.7109375" style="5" customWidth="1"/>
    <col min="14611" max="14611" width="17.85546875" style="5" customWidth="1"/>
    <col min="14612" max="14612" width="16.85546875" style="5" customWidth="1"/>
    <col min="14613" max="14613" width="15.7109375" style="5" bestFit="1" customWidth="1"/>
    <col min="14614" max="14614" width="15.28515625" style="5" customWidth="1"/>
    <col min="14615" max="14615" width="24.7109375" style="5" customWidth="1"/>
    <col min="14616" max="14616" width="10.28515625" style="5" customWidth="1"/>
    <col min="14617" max="14617" width="9.28515625" style="5" bestFit="1" customWidth="1"/>
    <col min="14618" max="14853" width="9.140625" style="5"/>
    <col min="14854" max="14854" width="15.85546875" style="5" customWidth="1"/>
    <col min="14855" max="14855" width="15.28515625" style="5" customWidth="1"/>
    <col min="14856" max="14856" width="16.85546875" style="5" customWidth="1"/>
    <col min="14857" max="14857" width="21.42578125" style="5" customWidth="1"/>
    <col min="14858" max="14858" width="16.7109375" style="5" customWidth="1"/>
    <col min="14859" max="14859" width="17.7109375" style="5" customWidth="1"/>
    <col min="14860" max="14860" width="16.140625" style="5" customWidth="1"/>
    <col min="14861" max="14861" width="27.140625" style="5" customWidth="1"/>
    <col min="14862" max="14862" width="12.42578125" style="5" customWidth="1"/>
    <col min="14863" max="14863" width="11.7109375" style="5" customWidth="1"/>
    <col min="14864" max="14864" width="18.140625" style="5" customWidth="1"/>
    <col min="14865" max="14865" width="18.28515625" style="5" customWidth="1"/>
    <col min="14866" max="14866" width="16.7109375" style="5" customWidth="1"/>
    <col min="14867" max="14867" width="17.85546875" style="5" customWidth="1"/>
    <col min="14868" max="14868" width="16.85546875" style="5" customWidth="1"/>
    <col min="14869" max="14869" width="15.7109375" style="5" bestFit="1" customWidth="1"/>
    <col min="14870" max="14870" width="15.28515625" style="5" customWidth="1"/>
    <col min="14871" max="14871" width="24.7109375" style="5" customWidth="1"/>
    <col min="14872" max="14872" width="10.28515625" style="5" customWidth="1"/>
    <col min="14873" max="14873" width="9.28515625" style="5" bestFit="1" customWidth="1"/>
    <col min="14874" max="15109" width="9.140625" style="5"/>
    <col min="15110" max="15110" width="15.85546875" style="5" customWidth="1"/>
    <col min="15111" max="15111" width="15.28515625" style="5" customWidth="1"/>
    <col min="15112" max="15112" width="16.85546875" style="5" customWidth="1"/>
    <col min="15113" max="15113" width="21.42578125" style="5" customWidth="1"/>
    <col min="15114" max="15114" width="16.7109375" style="5" customWidth="1"/>
    <col min="15115" max="15115" width="17.7109375" style="5" customWidth="1"/>
    <col min="15116" max="15116" width="16.140625" style="5" customWidth="1"/>
    <col min="15117" max="15117" width="27.140625" style="5" customWidth="1"/>
    <col min="15118" max="15118" width="12.42578125" style="5" customWidth="1"/>
    <col min="15119" max="15119" width="11.7109375" style="5" customWidth="1"/>
    <col min="15120" max="15120" width="18.140625" style="5" customWidth="1"/>
    <col min="15121" max="15121" width="18.28515625" style="5" customWidth="1"/>
    <col min="15122" max="15122" width="16.7109375" style="5" customWidth="1"/>
    <col min="15123" max="15123" width="17.85546875" style="5" customWidth="1"/>
    <col min="15124" max="15124" width="16.85546875" style="5" customWidth="1"/>
    <col min="15125" max="15125" width="15.7109375" style="5" bestFit="1" customWidth="1"/>
    <col min="15126" max="15126" width="15.28515625" style="5" customWidth="1"/>
    <col min="15127" max="15127" width="24.7109375" style="5" customWidth="1"/>
    <col min="15128" max="15128" width="10.28515625" style="5" customWidth="1"/>
    <col min="15129" max="15129" width="9.28515625" style="5" bestFit="1" customWidth="1"/>
    <col min="15130" max="15365" width="9.140625" style="5"/>
    <col min="15366" max="15366" width="15.85546875" style="5" customWidth="1"/>
    <col min="15367" max="15367" width="15.28515625" style="5" customWidth="1"/>
    <col min="15368" max="15368" width="16.85546875" style="5" customWidth="1"/>
    <col min="15369" max="15369" width="21.42578125" style="5" customWidth="1"/>
    <col min="15370" max="15370" width="16.7109375" style="5" customWidth="1"/>
    <col min="15371" max="15371" width="17.7109375" style="5" customWidth="1"/>
    <col min="15372" max="15372" width="16.140625" style="5" customWidth="1"/>
    <col min="15373" max="15373" width="27.140625" style="5" customWidth="1"/>
    <col min="15374" max="15374" width="12.42578125" style="5" customWidth="1"/>
    <col min="15375" max="15375" width="11.7109375" style="5" customWidth="1"/>
    <col min="15376" max="15376" width="18.140625" style="5" customWidth="1"/>
    <col min="15377" max="15377" width="18.28515625" style="5" customWidth="1"/>
    <col min="15378" max="15378" width="16.7109375" style="5" customWidth="1"/>
    <col min="15379" max="15379" width="17.85546875" style="5" customWidth="1"/>
    <col min="15380" max="15380" width="16.85546875" style="5" customWidth="1"/>
    <col min="15381" max="15381" width="15.7109375" style="5" bestFit="1" customWidth="1"/>
    <col min="15382" max="15382" width="15.28515625" style="5" customWidth="1"/>
    <col min="15383" max="15383" width="24.7109375" style="5" customWidth="1"/>
    <col min="15384" max="15384" width="10.28515625" style="5" customWidth="1"/>
    <col min="15385" max="15385" width="9.28515625" style="5" bestFit="1" customWidth="1"/>
    <col min="15386" max="15621" width="9.140625" style="5"/>
    <col min="15622" max="15622" width="15.85546875" style="5" customWidth="1"/>
    <col min="15623" max="15623" width="15.28515625" style="5" customWidth="1"/>
    <col min="15624" max="15624" width="16.85546875" style="5" customWidth="1"/>
    <col min="15625" max="15625" width="21.42578125" style="5" customWidth="1"/>
    <col min="15626" max="15626" width="16.7109375" style="5" customWidth="1"/>
    <col min="15627" max="15627" width="17.7109375" style="5" customWidth="1"/>
    <col min="15628" max="15628" width="16.140625" style="5" customWidth="1"/>
    <col min="15629" max="15629" width="27.140625" style="5" customWidth="1"/>
    <col min="15630" max="15630" width="12.42578125" style="5" customWidth="1"/>
    <col min="15631" max="15631" width="11.7109375" style="5" customWidth="1"/>
    <col min="15632" max="15632" width="18.140625" style="5" customWidth="1"/>
    <col min="15633" max="15633" width="18.28515625" style="5" customWidth="1"/>
    <col min="15634" max="15634" width="16.7109375" style="5" customWidth="1"/>
    <col min="15635" max="15635" width="17.85546875" style="5" customWidth="1"/>
    <col min="15636" max="15636" width="16.85546875" style="5" customWidth="1"/>
    <col min="15637" max="15637" width="15.7109375" style="5" bestFit="1" customWidth="1"/>
    <col min="15638" max="15638" width="15.28515625" style="5" customWidth="1"/>
    <col min="15639" max="15639" width="24.7109375" style="5" customWidth="1"/>
    <col min="15640" max="15640" width="10.28515625" style="5" customWidth="1"/>
    <col min="15641" max="15641" width="9.28515625" style="5" bestFit="1" customWidth="1"/>
    <col min="15642" max="15877" width="9.140625" style="5"/>
    <col min="15878" max="15878" width="15.85546875" style="5" customWidth="1"/>
    <col min="15879" max="15879" width="15.28515625" style="5" customWidth="1"/>
    <col min="15880" max="15880" width="16.85546875" style="5" customWidth="1"/>
    <col min="15881" max="15881" width="21.42578125" style="5" customWidth="1"/>
    <col min="15882" max="15882" width="16.7109375" style="5" customWidth="1"/>
    <col min="15883" max="15883" width="17.7109375" style="5" customWidth="1"/>
    <col min="15884" max="15884" width="16.140625" style="5" customWidth="1"/>
    <col min="15885" max="15885" width="27.140625" style="5" customWidth="1"/>
    <col min="15886" max="15886" width="12.42578125" style="5" customWidth="1"/>
    <col min="15887" max="15887" width="11.7109375" style="5" customWidth="1"/>
    <col min="15888" max="15888" width="18.140625" style="5" customWidth="1"/>
    <col min="15889" max="15889" width="18.28515625" style="5" customWidth="1"/>
    <col min="15890" max="15890" width="16.7109375" style="5" customWidth="1"/>
    <col min="15891" max="15891" width="17.85546875" style="5" customWidth="1"/>
    <col min="15892" max="15892" width="16.85546875" style="5" customWidth="1"/>
    <col min="15893" max="15893" width="15.7109375" style="5" bestFit="1" customWidth="1"/>
    <col min="15894" max="15894" width="15.28515625" style="5" customWidth="1"/>
    <col min="15895" max="15895" width="24.7109375" style="5" customWidth="1"/>
    <col min="15896" max="15896" width="10.28515625" style="5" customWidth="1"/>
    <col min="15897" max="15897" width="9.28515625" style="5" bestFit="1" customWidth="1"/>
    <col min="15898" max="16133" width="9.140625" style="5"/>
    <col min="16134" max="16134" width="15.85546875" style="5" customWidth="1"/>
    <col min="16135" max="16135" width="15.28515625" style="5" customWidth="1"/>
    <col min="16136" max="16136" width="16.85546875" style="5" customWidth="1"/>
    <col min="16137" max="16137" width="21.42578125" style="5" customWidth="1"/>
    <col min="16138" max="16138" width="16.7109375" style="5" customWidth="1"/>
    <col min="16139" max="16139" width="17.7109375" style="5" customWidth="1"/>
    <col min="16140" max="16140" width="16.140625" style="5" customWidth="1"/>
    <col min="16141" max="16141" width="27.140625" style="5" customWidth="1"/>
    <col min="16142" max="16142" width="12.42578125" style="5" customWidth="1"/>
    <col min="16143" max="16143" width="11.7109375" style="5" customWidth="1"/>
    <col min="16144" max="16144" width="18.140625" style="5" customWidth="1"/>
    <col min="16145" max="16145" width="18.28515625" style="5" customWidth="1"/>
    <col min="16146" max="16146" width="16.7109375" style="5" customWidth="1"/>
    <col min="16147" max="16147" width="17.85546875" style="5" customWidth="1"/>
    <col min="16148" max="16148" width="16.85546875" style="5" customWidth="1"/>
    <col min="16149" max="16149" width="15.7109375" style="5" bestFit="1" customWidth="1"/>
    <col min="16150" max="16150" width="15.28515625" style="5" customWidth="1"/>
    <col min="16151" max="16151" width="24.7109375" style="5" customWidth="1"/>
    <col min="16152" max="16152" width="10.28515625" style="5" customWidth="1"/>
    <col min="16153" max="16153" width="9.28515625" style="5" bestFit="1" customWidth="1"/>
    <col min="16154" max="16384" width="9.140625" style="5"/>
  </cols>
  <sheetData>
    <row r="1" spans="1:32" ht="74.25" customHeight="1" thickTop="1" thickBot="1" x14ac:dyDescent="0.25">
      <c r="A1" s="327" t="s">
        <v>1044</v>
      </c>
      <c r="B1" s="328" t="s">
        <v>140</v>
      </c>
      <c r="C1" s="23" t="s">
        <v>1</v>
      </c>
      <c r="D1" s="23" t="s">
        <v>120</v>
      </c>
      <c r="E1" s="23" t="s">
        <v>134</v>
      </c>
      <c r="F1" s="23" t="s">
        <v>2</v>
      </c>
      <c r="G1" s="23" t="s">
        <v>3</v>
      </c>
      <c r="H1" s="24" t="s">
        <v>183</v>
      </c>
      <c r="I1" s="23" t="s">
        <v>141</v>
      </c>
      <c r="J1" s="23" t="s">
        <v>871</v>
      </c>
      <c r="K1" s="23" t="s">
        <v>5</v>
      </c>
      <c r="L1" s="23" t="s">
        <v>142</v>
      </c>
      <c r="M1" s="23" t="s">
        <v>861</v>
      </c>
      <c r="N1" s="334" t="s">
        <v>1049</v>
      </c>
      <c r="O1" s="23" t="s">
        <v>143</v>
      </c>
      <c r="P1" s="23" t="s">
        <v>144</v>
      </c>
      <c r="Q1" s="23" t="s">
        <v>145</v>
      </c>
      <c r="R1" s="23" t="s">
        <v>146</v>
      </c>
      <c r="S1" s="23" t="s">
        <v>147</v>
      </c>
      <c r="T1" s="283" t="s">
        <v>961</v>
      </c>
      <c r="U1" s="283" t="s">
        <v>962</v>
      </c>
      <c r="V1" s="283" t="s">
        <v>963</v>
      </c>
      <c r="W1" s="283" t="s">
        <v>964</v>
      </c>
      <c r="X1" s="23" t="s">
        <v>148</v>
      </c>
      <c r="Y1" s="23" t="s">
        <v>394</v>
      </c>
      <c r="Z1" s="4"/>
      <c r="AA1" s="4"/>
      <c r="AB1" s="4"/>
      <c r="AC1" s="4"/>
      <c r="AD1" s="4"/>
      <c r="AE1" s="4"/>
      <c r="AF1" s="4"/>
    </row>
    <row r="2" spans="1:32" ht="27" customHeight="1" thickTop="1" thickBot="1" x14ac:dyDescent="0.25">
      <c r="B2" s="409" t="s">
        <v>940</v>
      </c>
      <c r="C2" s="409"/>
      <c r="D2" s="409"/>
      <c r="E2" s="409"/>
      <c r="F2" s="409"/>
      <c r="G2" s="409"/>
      <c r="H2" s="409"/>
      <c r="I2" s="409"/>
      <c r="J2" s="409"/>
      <c r="K2" s="409"/>
      <c r="L2" s="409"/>
      <c r="M2" s="409"/>
      <c r="N2" s="409"/>
      <c r="O2" s="409"/>
      <c r="P2" s="409"/>
      <c r="Q2" s="409"/>
      <c r="R2" s="409"/>
      <c r="S2" s="409"/>
      <c r="T2" s="409"/>
      <c r="U2" s="409"/>
      <c r="V2" s="409"/>
      <c r="W2" s="409"/>
      <c r="X2" s="409"/>
      <c r="Y2" s="409"/>
      <c r="Z2" s="4"/>
      <c r="AA2" s="4"/>
      <c r="AB2" s="4"/>
      <c r="AC2" s="4"/>
      <c r="AD2" s="4"/>
      <c r="AE2" s="4"/>
      <c r="AF2" s="4"/>
    </row>
    <row r="3" spans="1:32" ht="164.25" customHeight="1" thickTop="1" thickBot="1" x14ac:dyDescent="0.25">
      <c r="A3" s="369">
        <v>1</v>
      </c>
      <c r="B3" s="22" t="s">
        <v>149</v>
      </c>
      <c r="C3" s="22" t="s">
        <v>7</v>
      </c>
      <c r="D3" s="22" t="s">
        <v>184</v>
      </c>
      <c r="E3" s="22" t="s">
        <v>185</v>
      </c>
      <c r="F3" s="22" t="s">
        <v>1063</v>
      </c>
      <c r="G3" s="22" t="s">
        <v>150</v>
      </c>
      <c r="H3" s="22" t="s">
        <v>397</v>
      </c>
      <c r="I3" s="22" t="s">
        <v>9</v>
      </c>
      <c r="J3" s="22">
        <v>21</v>
      </c>
      <c r="K3" s="22" t="s">
        <v>10</v>
      </c>
      <c r="L3" s="300" t="s">
        <v>48</v>
      </c>
      <c r="M3" s="300" t="s">
        <v>48</v>
      </c>
      <c r="N3" s="5"/>
      <c r="O3" s="300" t="s">
        <v>151</v>
      </c>
      <c r="P3" s="300" t="s">
        <v>152</v>
      </c>
      <c r="Q3" s="22" t="s">
        <v>396</v>
      </c>
      <c r="R3" s="354"/>
      <c r="S3" s="354"/>
      <c r="T3" s="354"/>
      <c r="U3" s="354"/>
      <c r="V3" s="354"/>
      <c r="W3" s="354"/>
      <c r="X3" s="22" t="s">
        <v>186</v>
      </c>
      <c r="Y3" s="22" t="s">
        <v>153</v>
      </c>
      <c r="Z3" s="4"/>
      <c r="AA3" s="4"/>
      <c r="AB3" s="4"/>
      <c r="AC3" s="4"/>
      <c r="AD3" s="4"/>
      <c r="AE3" s="4"/>
      <c r="AF3" s="4"/>
    </row>
    <row r="4" spans="1:32" s="6" customFormat="1" ht="210" customHeight="1" thickTop="1" thickBot="1" x14ac:dyDescent="0.3">
      <c r="A4" s="369">
        <v>2</v>
      </c>
      <c r="B4" s="325" t="s">
        <v>6</v>
      </c>
      <c r="C4" s="22" t="s">
        <v>7</v>
      </c>
      <c r="D4" s="22" t="s">
        <v>189</v>
      </c>
      <c r="E4" s="22">
        <v>8</v>
      </c>
      <c r="F4" s="22">
        <v>8</v>
      </c>
      <c r="G4" s="22" t="s">
        <v>156</v>
      </c>
      <c r="H4" s="22" t="s">
        <v>190</v>
      </c>
      <c r="I4" s="22" t="s">
        <v>9</v>
      </c>
      <c r="J4" s="22">
        <v>21</v>
      </c>
      <c r="K4" s="22" t="s">
        <v>10</v>
      </c>
      <c r="L4" s="25" t="s">
        <v>48</v>
      </c>
      <c r="M4" s="25" t="s">
        <v>48</v>
      </c>
      <c r="N4" s="291"/>
      <c r="O4" s="25" t="s">
        <v>151</v>
      </c>
      <c r="P4" s="25" t="s">
        <v>152</v>
      </c>
      <c r="Q4" s="26" t="s">
        <v>395</v>
      </c>
      <c r="R4" s="25" t="s">
        <v>48</v>
      </c>
      <c r="S4" s="25" t="s">
        <v>48</v>
      </c>
      <c r="T4" s="291"/>
      <c r="U4" s="291"/>
      <c r="V4" s="291"/>
      <c r="W4" s="291"/>
      <c r="X4" s="25" t="s">
        <v>398</v>
      </c>
      <c r="Y4" s="22" t="s">
        <v>153</v>
      </c>
    </row>
    <row r="5" spans="1:32" s="6" customFormat="1" ht="154.5" customHeight="1" thickTop="1" thickBot="1" x14ac:dyDescent="0.3">
      <c r="A5" s="6">
        <v>3</v>
      </c>
      <c r="B5" s="325" t="s">
        <v>6</v>
      </c>
      <c r="C5" s="22" t="s">
        <v>7</v>
      </c>
      <c r="D5" s="22" t="s">
        <v>191</v>
      </c>
      <c r="E5" s="22" t="s">
        <v>157</v>
      </c>
      <c r="F5" s="27">
        <v>1</v>
      </c>
      <c r="G5" s="22" t="s">
        <v>158</v>
      </c>
      <c r="H5" s="22" t="s">
        <v>192</v>
      </c>
      <c r="I5" s="22" t="s">
        <v>9</v>
      </c>
      <c r="J5" s="22">
        <v>21</v>
      </c>
      <c r="K5" s="22" t="s">
        <v>10</v>
      </c>
      <c r="L5" s="25" t="s">
        <v>48</v>
      </c>
      <c r="M5" s="25" t="s">
        <v>48</v>
      </c>
      <c r="N5" s="291"/>
      <c r="O5" s="25" t="s">
        <v>151</v>
      </c>
      <c r="P5" s="25" t="s">
        <v>152</v>
      </c>
      <c r="Q5" s="28">
        <v>1</v>
      </c>
      <c r="R5" s="25" t="s">
        <v>48</v>
      </c>
      <c r="S5" s="25" t="s">
        <v>48</v>
      </c>
      <c r="T5" s="291"/>
      <c r="U5" s="291"/>
      <c r="V5" s="291"/>
      <c r="W5" s="291"/>
      <c r="X5" s="25" t="s">
        <v>159</v>
      </c>
      <c r="Y5" s="22" t="s">
        <v>153</v>
      </c>
    </row>
    <row r="6" spans="1:32" s="6" customFormat="1" ht="87" customHeight="1" thickTop="1" thickBot="1" x14ac:dyDescent="0.3">
      <c r="A6" s="369">
        <v>4</v>
      </c>
      <c r="B6" s="325" t="s">
        <v>6</v>
      </c>
      <c r="C6" s="22" t="s">
        <v>7</v>
      </c>
      <c r="D6" s="22" t="s">
        <v>193</v>
      </c>
      <c r="E6" s="22" t="s">
        <v>194</v>
      </c>
      <c r="F6" s="22" t="s">
        <v>194</v>
      </c>
      <c r="G6" s="22" t="s">
        <v>160</v>
      </c>
      <c r="H6" s="22" t="s">
        <v>195</v>
      </c>
      <c r="I6" s="22" t="s">
        <v>9</v>
      </c>
      <c r="J6" s="22">
        <v>21</v>
      </c>
      <c r="K6" s="22" t="s">
        <v>10</v>
      </c>
      <c r="L6" s="25" t="s">
        <v>48</v>
      </c>
      <c r="M6" s="25" t="s">
        <v>48</v>
      </c>
      <c r="N6" s="291"/>
      <c r="O6" s="25" t="s">
        <v>151</v>
      </c>
      <c r="P6" s="25" t="s">
        <v>152</v>
      </c>
      <c r="Q6" s="22" t="s">
        <v>196</v>
      </c>
      <c r="R6" s="25" t="s">
        <v>48</v>
      </c>
      <c r="S6" s="25" t="s">
        <v>48</v>
      </c>
      <c r="T6" s="291"/>
      <c r="U6" s="291"/>
      <c r="V6" s="291"/>
      <c r="W6" s="291"/>
      <c r="X6" s="25" t="s">
        <v>161</v>
      </c>
      <c r="Y6" s="22" t="s">
        <v>153</v>
      </c>
    </row>
    <row r="7" spans="1:32" s="227" customFormat="1" ht="212.25" customHeight="1" thickTop="1" thickBot="1" x14ac:dyDescent="0.3">
      <c r="A7" s="369">
        <v>5</v>
      </c>
      <c r="B7" s="325" t="s">
        <v>163</v>
      </c>
      <c r="C7" s="22" t="s">
        <v>33</v>
      </c>
      <c r="D7" s="22" t="s">
        <v>728</v>
      </c>
      <c r="E7" s="22"/>
      <c r="F7" s="22">
        <v>4</v>
      </c>
      <c r="G7" s="22"/>
      <c r="H7" s="22"/>
      <c r="I7" s="22" t="s">
        <v>9</v>
      </c>
      <c r="J7" s="22">
        <v>21</v>
      </c>
      <c r="K7" s="22" t="s">
        <v>10</v>
      </c>
      <c r="L7" s="25" t="s">
        <v>48</v>
      </c>
      <c r="M7" s="25" t="s">
        <v>48</v>
      </c>
      <c r="N7" s="291"/>
      <c r="O7" s="25" t="s">
        <v>151</v>
      </c>
      <c r="P7" s="25" t="s">
        <v>152</v>
      </c>
      <c r="Q7" s="22" t="s">
        <v>8</v>
      </c>
      <c r="R7" s="25"/>
      <c r="S7" s="25"/>
      <c r="T7" s="291" t="s">
        <v>957</v>
      </c>
      <c r="U7" s="291" t="s">
        <v>957</v>
      </c>
      <c r="V7" s="291" t="s">
        <v>957</v>
      </c>
      <c r="W7" s="291" t="s">
        <v>957</v>
      </c>
      <c r="X7" s="25" t="s">
        <v>873</v>
      </c>
      <c r="Y7" s="22" t="s">
        <v>162</v>
      </c>
    </row>
    <row r="8" spans="1:32" s="6" customFormat="1" ht="117" customHeight="1" thickTop="1" thickBot="1" x14ac:dyDescent="0.3">
      <c r="A8" s="369">
        <v>6</v>
      </c>
      <c r="B8" s="325" t="s">
        <v>163</v>
      </c>
      <c r="C8" s="22" t="s">
        <v>33</v>
      </c>
      <c r="D8" s="22" t="s">
        <v>358</v>
      </c>
      <c r="E8" s="22" t="s">
        <v>359</v>
      </c>
      <c r="F8" s="22" t="s">
        <v>360</v>
      </c>
      <c r="G8" s="22" t="s">
        <v>361</v>
      </c>
      <c r="H8" s="22" t="s">
        <v>362</v>
      </c>
      <c r="I8" s="22" t="s">
        <v>9</v>
      </c>
      <c r="J8" s="22">
        <v>21</v>
      </c>
      <c r="K8" s="22" t="s">
        <v>10</v>
      </c>
      <c r="L8" s="25" t="s">
        <v>11</v>
      </c>
      <c r="M8" s="25" t="s">
        <v>11</v>
      </c>
      <c r="N8" s="291"/>
      <c r="O8" s="25" t="s">
        <v>151</v>
      </c>
      <c r="P8" s="25" t="s">
        <v>152</v>
      </c>
      <c r="Q8" s="22" t="s">
        <v>363</v>
      </c>
      <c r="R8" s="25" t="s">
        <v>11</v>
      </c>
      <c r="S8" s="25" t="s">
        <v>11</v>
      </c>
      <c r="T8" s="291" t="s">
        <v>958</v>
      </c>
      <c r="U8" s="301" t="s">
        <v>1051</v>
      </c>
      <c r="V8" s="291" t="s">
        <v>957</v>
      </c>
      <c r="W8" s="291" t="s">
        <v>957</v>
      </c>
      <c r="X8" s="22" t="s">
        <v>364</v>
      </c>
      <c r="Y8" s="22" t="s">
        <v>162</v>
      </c>
    </row>
    <row r="9" spans="1:32" s="6" customFormat="1" ht="111.75" customHeight="1" thickTop="1" thickBot="1" x14ac:dyDescent="0.3">
      <c r="A9" s="369">
        <v>7</v>
      </c>
      <c r="B9" s="326" t="s">
        <v>163</v>
      </c>
      <c r="C9" s="22" t="s">
        <v>33</v>
      </c>
      <c r="D9" s="22" t="s">
        <v>365</v>
      </c>
      <c r="E9" s="68" t="s">
        <v>366</v>
      </c>
      <c r="F9" s="68">
        <v>30</v>
      </c>
      <c r="G9" s="22" t="s">
        <v>164</v>
      </c>
      <c r="H9" s="22" t="s">
        <v>367</v>
      </c>
      <c r="I9" s="22" t="s">
        <v>9</v>
      </c>
      <c r="J9" s="22">
        <v>21</v>
      </c>
      <c r="K9" s="69" t="s">
        <v>10</v>
      </c>
      <c r="L9" s="25" t="s">
        <v>11</v>
      </c>
      <c r="M9" s="25" t="s">
        <v>11</v>
      </c>
      <c r="N9" s="291"/>
      <c r="O9" s="25" t="s">
        <v>151</v>
      </c>
      <c r="P9" s="25" t="s">
        <v>152</v>
      </c>
      <c r="Q9" s="70" t="s">
        <v>8</v>
      </c>
      <c r="R9" s="71" t="s">
        <v>165</v>
      </c>
      <c r="S9" s="25"/>
      <c r="T9" s="291" t="s">
        <v>957</v>
      </c>
      <c r="U9" s="291" t="s">
        <v>957</v>
      </c>
      <c r="V9" s="291" t="s">
        <v>957</v>
      </c>
      <c r="W9" s="291" t="s">
        <v>957</v>
      </c>
      <c r="X9" s="25" t="s">
        <v>368</v>
      </c>
      <c r="Y9" s="22" t="s">
        <v>162</v>
      </c>
    </row>
    <row r="10" spans="1:32" s="6" customFormat="1" ht="134.25" customHeight="1" thickTop="1" thickBot="1" x14ac:dyDescent="0.3">
      <c r="A10" s="369">
        <v>8</v>
      </c>
      <c r="B10" s="326" t="s">
        <v>163</v>
      </c>
      <c r="C10" s="22" t="s">
        <v>33</v>
      </c>
      <c r="D10" s="22" t="s">
        <v>370</v>
      </c>
      <c r="E10" s="22" t="s">
        <v>371</v>
      </c>
      <c r="F10" s="22" t="s">
        <v>371</v>
      </c>
      <c r="G10" s="22" t="s">
        <v>372</v>
      </c>
      <c r="H10" s="22" t="s">
        <v>373</v>
      </c>
      <c r="I10" s="22" t="s">
        <v>9</v>
      </c>
      <c r="J10" s="22">
        <v>21</v>
      </c>
      <c r="K10" s="22" t="s">
        <v>10</v>
      </c>
      <c r="L10" s="25" t="s">
        <v>48</v>
      </c>
      <c r="M10" s="25" t="s">
        <v>48</v>
      </c>
      <c r="N10" s="291"/>
      <c r="O10" s="25" t="s">
        <v>151</v>
      </c>
      <c r="P10" s="25" t="s">
        <v>152</v>
      </c>
      <c r="Q10" s="22" t="s">
        <v>374</v>
      </c>
      <c r="R10" s="25"/>
      <c r="S10" s="25"/>
      <c r="T10" s="291" t="s">
        <v>958</v>
      </c>
      <c r="U10" s="291" t="s">
        <v>1050</v>
      </c>
      <c r="V10" s="291" t="s">
        <v>957</v>
      </c>
      <c r="W10" s="291" t="s">
        <v>957</v>
      </c>
      <c r="X10" s="22" t="s">
        <v>375</v>
      </c>
      <c r="Y10" s="22" t="s">
        <v>162</v>
      </c>
    </row>
    <row r="11" spans="1:32" s="6" customFormat="1" ht="140.25" customHeight="1" thickTop="1" thickBot="1" x14ac:dyDescent="0.3">
      <c r="A11" s="369">
        <v>9</v>
      </c>
      <c r="B11" s="325" t="s">
        <v>163</v>
      </c>
      <c r="C11" s="22" t="s">
        <v>33</v>
      </c>
      <c r="D11" s="22" t="s">
        <v>376</v>
      </c>
      <c r="E11" s="22" t="s">
        <v>377</v>
      </c>
      <c r="F11" s="22" t="s">
        <v>378</v>
      </c>
      <c r="G11" s="22" t="s">
        <v>379</v>
      </c>
      <c r="H11" s="22" t="s">
        <v>380</v>
      </c>
      <c r="I11" s="22" t="s">
        <v>9</v>
      </c>
      <c r="J11" s="22">
        <v>21</v>
      </c>
      <c r="K11" s="22" t="s">
        <v>10</v>
      </c>
      <c r="L11" s="25" t="s">
        <v>48</v>
      </c>
      <c r="M11" s="25" t="s">
        <v>48</v>
      </c>
      <c r="N11" s="291"/>
      <c r="O11" s="25" t="s">
        <v>151</v>
      </c>
      <c r="P11" s="25" t="s">
        <v>152</v>
      </c>
      <c r="Q11" s="22" t="s">
        <v>381</v>
      </c>
      <c r="R11" s="25"/>
      <c r="S11" s="25"/>
      <c r="T11" s="291" t="s">
        <v>958</v>
      </c>
      <c r="U11" s="291" t="s">
        <v>1048</v>
      </c>
      <c r="V11" s="291" t="s">
        <v>957</v>
      </c>
      <c r="W11" s="291" t="s">
        <v>957</v>
      </c>
      <c r="X11" s="22" t="s">
        <v>382</v>
      </c>
      <c r="Y11" s="22" t="s">
        <v>162</v>
      </c>
    </row>
    <row r="12" spans="1:32" s="6" customFormat="1" ht="155.25" customHeight="1" thickTop="1" thickBot="1" x14ac:dyDescent="0.3">
      <c r="A12" s="369">
        <v>10</v>
      </c>
      <c r="B12" s="325" t="s">
        <v>383</v>
      </c>
      <c r="C12" s="22" t="s">
        <v>16</v>
      </c>
      <c r="D12" s="22" t="s">
        <v>384</v>
      </c>
      <c r="E12" s="22" t="s">
        <v>385</v>
      </c>
      <c r="F12" s="22" t="s">
        <v>166</v>
      </c>
      <c r="G12" s="22" t="s">
        <v>167</v>
      </c>
      <c r="H12" s="68" t="s">
        <v>386</v>
      </c>
      <c r="I12" s="22" t="s">
        <v>9</v>
      </c>
      <c r="J12" s="22" t="s">
        <v>875</v>
      </c>
      <c r="K12" s="22" t="s">
        <v>10</v>
      </c>
      <c r="L12" s="300" t="s">
        <v>48</v>
      </c>
      <c r="M12" s="300" t="s">
        <v>48</v>
      </c>
      <c r="N12" s="300"/>
      <c r="O12" s="300" t="s">
        <v>151</v>
      </c>
      <c r="P12" s="300" t="s">
        <v>152</v>
      </c>
      <c r="Q12" s="22" t="s">
        <v>168</v>
      </c>
      <c r="R12" s="29" t="s">
        <v>48</v>
      </c>
      <c r="S12" s="29" t="s">
        <v>48</v>
      </c>
      <c r="T12" s="29" t="s">
        <v>958</v>
      </c>
      <c r="U12" s="22" t="s">
        <v>1060</v>
      </c>
      <c r="V12" s="22" t="s">
        <v>1025</v>
      </c>
      <c r="W12" s="300" t="s">
        <v>957</v>
      </c>
      <c r="X12" s="300" t="s">
        <v>387</v>
      </c>
      <c r="Y12" s="300" t="s">
        <v>162</v>
      </c>
      <c r="Z12" s="300"/>
      <c r="AA12" s="300"/>
      <c r="AB12" s="22"/>
      <c r="AC12" s="300"/>
      <c r="AD12" s="300"/>
      <c r="AE12" s="300"/>
    </row>
    <row r="13" spans="1:32" s="6" customFormat="1" ht="99" customHeight="1" thickTop="1" thickBot="1" x14ac:dyDescent="0.3">
      <c r="A13" s="369">
        <v>11</v>
      </c>
      <c r="B13" s="325" t="s">
        <v>383</v>
      </c>
      <c r="C13" s="22" t="s">
        <v>16</v>
      </c>
      <c r="D13" s="22" t="s">
        <v>388</v>
      </c>
      <c r="E13" s="22" t="s">
        <v>389</v>
      </c>
      <c r="F13" s="22" t="s">
        <v>390</v>
      </c>
      <c r="G13" s="22" t="s">
        <v>391</v>
      </c>
      <c r="H13" s="22" t="s">
        <v>392</v>
      </c>
      <c r="I13" s="22" t="s">
        <v>9</v>
      </c>
      <c r="J13" s="22" t="s">
        <v>875</v>
      </c>
      <c r="K13" s="22" t="s">
        <v>10</v>
      </c>
      <c r="L13" s="25" t="s">
        <v>48</v>
      </c>
      <c r="M13" s="25" t="s">
        <v>48</v>
      </c>
      <c r="N13" s="291"/>
      <c r="O13" s="25" t="s">
        <v>151</v>
      </c>
      <c r="P13" s="25" t="s">
        <v>152</v>
      </c>
      <c r="Q13" s="228">
        <v>12</v>
      </c>
      <c r="R13" s="22" t="s">
        <v>48</v>
      </c>
      <c r="S13" s="22" t="s">
        <v>48</v>
      </c>
      <c r="T13" s="301" t="s">
        <v>958</v>
      </c>
      <c r="U13" s="22" t="s">
        <v>1061</v>
      </c>
      <c r="V13" s="22" t="s">
        <v>1025</v>
      </c>
      <c r="W13" s="300" t="s">
        <v>1025</v>
      </c>
      <c r="X13" s="300" t="s">
        <v>393</v>
      </c>
      <c r="Y13" s="291" t="s">
        <v>162</v>
      </c>
      <c r="Z13" s="300"/>
      <c r="AA13" s="300"/>
      <c r="AB13" s="22"/>
      <c r="AC13" s="300"/>
      <c r="AD13" s="300"/>
      <c r="AE13" s="291"/>
    </row>
    <row r="14" spans="1:32" s="6" customFormat="1" ht="95.25" customHeight="1" thickTop="1" thickBot="1" x14ac:dyDescent="0.3">
      <c r="A14" s="369">
        <v>12</v>
      </c>
      <c r="B14" s="325" t="s">
        <v>169</v>
      </c>
      <c r="C14" s="22" t="s">
        <v>46</v>
      </c>
      <c r="D14" s="22" t="s">
        <v>197</v>
      </c>
      <c r="E14" s="22" t="s">
        <v>198</v>
      </c>
      <c r="F14" s="22" t="s">
        <v>198</v>
      </c>
      <c r="G14" s="22" t="s">
        <v>199</v>
      </c>
      <c r="H14" s="22" t="s">
        <v>200</v>
      </c>
      <c r="I14" s="22" t="s">
        <v>9</v>
      </c>
      <c r="J14" s="22" t="s">
        <v>875</v>
      </c>
      <c r="K14" s="22" t="s">
        <v>10</v>
      </c>
      <c r="L14" s="25" t="s">
        <v>48</v>
      </c>
      <c r="M14" s="25" t="s">
        <v>48</v>
      </c>
      <c r="N14" s="291"/>
      <c r="O14" s="25" t="s">
        <v>151</v>
      </c>
      <c r="P14" s="25" t="s">
        <v>152</v>
      </c>
      <c r="Q14" s="22" t="s">
        <v>198</v>
      </c>
      <c r="R14" s="22"/>
      <c r="S14" s="22"/>
      <c r="T14" s="301" t="s">
        <v>1030</v>
      </c>
      <c r="U14" s="333" t="s">
        <v>1031</v>
      </c>
      <c r="V14" s="333" t="s">
        <v>1025</v>
      </c>
      <c r="W14" s="350" t="s">
        <v>1025</v>
      </c>
      <c r="X14" s="350" t="s">
        <v>201</v>
      </c>
      <c r="Y14" s="350" t="s">
        <v>173</v>
      </c>
      <c r="Z14" s="350"/>
      <c r="AA14" s="350"/>
      <c r="AB14" s="333"/>
      <c r="AC14" s="351"/>
      <c r="AD14" s="351"/>
      <c r="AE14" s="351"/>
    </row>
    <row r="15" spans="1:32" s="6" customFormat="1" ht="84" customHeight="1" thickTop="1" thickBot="1" x14ac:dyDescent="0.3">
      <c r="A15" s="369">
        <v>13</v>
      </c>
      <c r="B15" s="325" t="s">
        <v>169</v>
      </c>
      <c r="C15" s="22" t="s">
        <v>46</v>
      </c>
      <c r="D15" s="22" t="s">
        <v>202</v>
      </c>
      <c r="E15" s="22" t="s">
        <v>203</v>
      </c>
      <c r="F15" s="22" t="s">
        <v>203</v>
      </c>
      <c r="G15" s="22" t="s">
        <v>204</v>
      </c>
      <c r="H15" s="22" t="s">
        <v>205</v>
      </c>
      <c r="I15" s="22" t="s">
        <v>9</v>
      </c>
      <c r="J15" s="22" t="s">
        <v>875</v>
      </c>
      <c r="K15" s="22" t="s">
        <v>10</v>
      </c>
      <c r="L15" s="25" t="s">
        <v>48</v>
      </c>
      <c r="M15" s="25" t="s">
        <v>48</v>
      </c>
      <c r="N15" s="291"/>
      <c r="O15" s="25" t="s">
        <v>151</v>
      </c>
      <c r="P15" s="25" t="s">
        <v>152</v>
      </c>
      <c r="Q15" s="22" t="s">
        <v>203</v>
      </c>
      <c r="R15" s="22"/>
      <c r="S15" s="22"/>
      <c r="T15" s="301" t="s">
        <v>1030</v>
      </c>
      <c r="U15" s="301" t="s">
        <v>1032</v>
      </c>
      <c r="V15" s="301" t="s">
        <v>1025</v>
      </c>
      <c r="W15" s="301" t="s">
        <v>1025</v>
      </c>
      <c r="X15" s="29" t="s">
        <v>206</v>
      </c>
      <c r="Y15" s="22" t="s">
        <v>173</v>
      </c>
    </row>
    <row r="16" spans="1:32" s="6" customFormat="1" ht="98.25" customHeight="1" thickTop="1" thickBot="1" x14ac:dyDescent="0.3">
      <c r="A16" s="369">
        <v>14</v>
      </c>
      <c r="B16" s="325" t="s">
        <v>169</v>
      </c>
      <c r="C16" s="22" t="s">
        <v>46</v>
      </c>
      <c r="D16" s="22" t="s">
        <v>207</v>
      </c>
      <c r="E16" s="22" t="s">
        <v>170</v>
      </c>
      <c r="F16" s="27">
        <v>1</v>
      </c>
      <c r="G16" s="22" t="s">
        <v>47</v>
      </c>
      <c r="H16" s="22" t="s">
        <v>208</v>
      </c>
      <c r="I16" s="22" t="s">
        <v>9</v>
      </c>
      <c r="J16" s="22" t="s">
        <v>875</v>
      </c>
      <c r="K16" s="22" t="s">
        <v>10</v>
      </c>
      <c r="L16" s="25" t="s">
        <v>48</v>
      </c>
      <c r="M16" s="25" t="s">
        <v>48</v>
      </c>
      <c r="N16" s="291"/>
      <c r="O16" s="25" t="s">
        <v>151</v>
      </c>
      <c r="P16" s="25" t="s">
        <v>152</v>
      </c>
      <c r="Q16" s="22" t="s">
        <v>171</v>
      </c>
      <c r="R16" s="22" t="s">
        <v>48</v>
      </c>
      <c r="S16" s="22" t="s">
        <v>48</v>
      </c>
      <c r="T16" s="301" t="s">
        <v>1030</v>
      </c>
      <c r="U16" s="301" t="s">
        <v>1033</v>
      </c>
      <c r="V16" s="301" t="s">
        <v>1025</v>
      </c>
      <c r="W16" s="301" t="s">
        <v>1025</v>
      </c>
      <c r="X16" s="22" t="s">
        <v>172</v>
      </c>
      <c r="Y16" s="22" t="s">
        <v>173</v>
      </c>
    </row>
    <row r="17" spans="1:25" s="6" customFormat="1" ht="106.5" customHeight="1" thickTop="1" thickBot="1" x14ac:dyDescent="0.3">
      <c r="A17" s="369">
        <v>15</v>
      </c>
      <c r="B17" s="325" t="s">
        <v>169</v>
      </c>
      <c r="C17" s="22" t="s">
        <v>46</v>
      </c>
      <c r="D17" s="22" t="s">
        <v>209</v>
      </c>
      <c r="E17" s="22" t="s">
        <v>170</v>
      </c>
      <c r="F17" s="22" t="s">
        <v>174</v>
      </c>
      <c r="G17" s="22" t="s">
        <v>49</v>
      </c>
      <c r="H17" s="22" t="s">
        <v>210</v>
      </c>
      <c r="I17" s="22" t="s">
        <v>9</v>
      </c>
      <c r="J17" s="22" t="s">
        <v>875</v>
      </c>
      <c r="K17" s="22" t="s">
        <v>10</v>
      </c>
      <c r="L17" s="25" t="s">
        <v>48</v>
      </c>
      <c r="M17" s="25" t="s">
        <v>48</v>
      </c>
      <c r="N17" s="291"/>
      <c r="O17" s="25" t="s">
        <v>151</v>
      </c>
      <c r="P17" s="25" t="s">
        <v>152</v>
      </c>
      <c r="Q17" s="22" t="s">
        <v>174</v>
      </c>
      <c r="R17" s="22" t="s">
        <v>48</v>
      </c>
      <c r="S17" s="22" t="s">
        <v>48</v>
      </c>
      <c r="T17" s="301" t="s">
        <v>1030</v>
      </c>
      <c r="U17" s="301" t="s">
        <v>1034</v>
      </c>
      <c r="V17" s="301" t="s">
        <v>1025</v>
      </c>
      <c r="W17" s="301" t="s">
        <v>1025</v>
      </c>
      <c r="X17" s="22" t="s">
        <v>175</v>
      </c>
      <c r="Y17" s="22" t="s">
        <v>173</v>
      </c>
    </row>
    <row r="18" spans="1:25" s="6" customFormat="1" ht="162" customHeight="1" thickTop="1" thickBot="1" x14ac:dyDescent="0.3">
      <c r="A18" s="369">
        <v>16</v>
      </c>
      <c r="B18" s="325" t="s">
        <v>169</v>
      </c>
      <c r="C18" s="22" t="s">
        <v>46</v>
      </c>
      <c r="D18" s="22" t="s">
        <v>211</v>
      </c>
      <c r="E18" s="22" t="s">
        <v>170</v>
      </c>
      <c r="F18" s="22" t="s">
        <v>174</v>
      </c>
      <c r="G18" s="22" t="s">
        <v>50</v>
      </c>
      <c r="H18" s="22" t="s">
        <v>210</v>
      </c>
      <c r="I18" s="22" t="s">
        <v>9</v>
      </c>
      <c r="J18" s="22" t="s">
        <v>875</v>
      </c>
      <c r="K18" s="22" t="s">
        <v>10</v>
      </c>
      <c r="L18" s="25" t="s">
        <v>48</v>
      </c>
      <c r="M18" s="25" t="s">
        <v>48</v>
      </c>
      <c r="N18" s="291"/>
      <c r="O18" s="25" t="s">
        <v>151</v>
      </c>
      <c r="P18" s="25" t="s">
        <v>152</v>
      </c>
      <c r="Q18" s="22" t="s">
        <v>174</v>
      </c>
      <c r="R18" s="22" t="s">
        <v>48</v>
      </c>
      <c r="S18" s="22" t="s">
        <v>48</v>
      </c>
      <c r="T18" s="301" t="s">
        <v>1030</v>
      </c>
      <c r="U18" s="301" t="s">
        <v>1035</v>
      </c>
      <c r="V18" s="301" t="s">
        <v>1025</v>
      </c>
      <c r="W18" s="301" t="s">
        <v>1025</v>
      </c>
      <c r="X18" s="22" t="s">
        <v>176</v>
      </c>
      <c r="Y18" s="22" t="s">
        <v>173</v>
      </c>
    </row>
    <row r="19" spans="1:25" s="6" customFormat="1" ht="122.25" customHeight="1" thickTop="1" thickBot="1" x14ac:dyDescent="0.3">
      <c r="A19" s="369">
        <v>17</v>
      </c>
      <c r="B19" s="325" t="s">
        <v>169</v>
      </c>
      <c r="C19" s="22" t="s">
        <v>46</v>
      </c>
      <c r="D19" s="22" t="s">
        <v>212</v>
      </c>
      <c r="E19" s="22" t="s">
        <v>213</v>
      </c>
      <c r="F19" s="22" t="s">
        <v>213</v>
      </c>
      <c r="G19" s="22" t="s">
        <v>214</v>
      </c>
      <c r="H19" s="22" t="s">
        <v>210</v>
      </c>
      <c r="I19" s="22" t="s">
        <v>9</v>
      </c>
      <c r="J19" s="22" t="s">
        <v>875</v>
      </c>
      <c r="K19" s="22" t="s">
        <v>10</v>
      </c>
      <c r="L19" s="25" t="s">
        <v>48</v>
      </c>
      <c r="M19" s="25" t="s">
        <v>48</v>
      </c>
      <c r="N19" s="291"/>
      <c r="O19" s="25" t="s">
        <v>245</v>
      </c>
      <c r="P19" s="25" t="s">
        <v>152</v>
      </c>
      <c r="Q19" s="22" t="s">
        <v>213</v>
      </c>
      <c r="R19" s="22"/>
      <c r="S19" s="22"/>
      <c r="T19" s="301" t="s">
        <v>1030</v>
      </c>
      <c r="U19" s="301" t="s">
        <v>1036</v>
      </c>
      <c r="V19" s="301" t="s">
        <v>1025</v>
      </c>
      <c r="W19" s="301" t="s">
        <v>1025</v>
      </c>
      <c r="X19" s="22" t="s">
        <v>201</v>
      </c>
      <c r="Y19" s="22" t="s">
        <v>173</v>
      </c>
    </row>
    <row r="20" spans="1:25" s="6" customFormat="1" ht="95.25" customHeight="1" thickTop="1" thickBot="1" x14ac:dyDescent="0.3">
      <c r="A20" s="369">
        <v>18</v>
      </c>
      <c r="B20" s="325" t="s">
        <v>169</v>
      </c>
      <c r="C20" s="22" t="s">
        <v>46</v>
      </c>
      <c r="D20" s="22" t="s">
        <v>215</v>
      </c>
      <c r="E20" s="22" t="s">
        <v>170</v>
      </c>
      <c r="F20" s="22" t="s">
        <v>177</v>
      </c>
      <c r="G20" s="22" t="s">
        <v>51</v>
      </c>
      <c r="H20" s="22" t="s">
        <v>210</v>
      </c>
      <c r="I20" s="22" t="s">
        <v>9</v>
      </c>
      <c r="J20" s="22" t="s">
        <v>875</v>
      </c>
      <c r="K20" s="22" t="s">
        <v>10</v>
      </c>
      <c r="L20" s="25" t="s">
        <v>48</v>
      </c>
      <c r="M20" s="25" t="s">
        <v>48</v>
      </c>
      <c r="N20" s="291"/>
      <c r="O20" s="25" t="s">
        <v>151</v>
      </c>
      <c r="P20" s="25" t="s">
        <v>152</v>
      </c>
      <c r="Q20" s="22" t="s">
        <v>178</v>
      </c>
      <c r="R20" s="22" t="s">
        <v>48</v>
      </c>
      <c r="S20" s="22" t="s">
        <v>48</v>
      </c>
      <c r="T20" s="301" t="s">
        <v>1030</v>
      </c>
      <c r="U20" s="301" t="s">
        <v>1037</v>
      </c>
      <c r="V20" s="301" t="s">
        <v>1025</v>
      </c>
      <c r="W20" s="301" t="s">
        <v>1025</v>
      </c>
      <c r="X20" s="22" t="s">
        <v>179</v>
      </c>
      <c r="Y20" s="22" t="s">
        <v>173</v>
      </c>
    </row>
    <row r="21" spans="1:25" s="6" customFormat="1" ht="75" customHeight="1" thickTop="1" thickBot="1" x14ac:dyDescent="0.3">
      <c r="A21" s="369">
        <v>19</v>
      </c>
      <c r="B21" s="325" t="s">
        <v>169</v>
      </c>
      <c r="C21" s="22" t="s">
        <v>46</v>
      </c>
      <c r="D21" s="22" t="s">
        <v>216</v>
      </c>
      <c r="E21" s="22" t="s">
        <v>178</v>
      </c>
      <c r="F21" s="22" t="s">
        <v>178</v>
      </c>
      <c r="G21" s="22" t="s">
        <v>217</v>
      </c>
      <c r="H21" s="22" t="s">
        <v>218</v>
      </c>
      <c r="I21" s="22" t="s">
        <v>9</v>
      </c>
      <c r="J21" s="22" t="s">
        <v>875</v>
      </c>
      <c r="K21" s="22" t="s">
        <v>10</v>
      </c>
      <c r="L21" s="25" t="s">
        <v>48</v>
      </c>
      <c r="M21" s="25" t="s">
        <v>48</v>
      </c>
      <c r="N21" s="291"/>
      <c r="O21" s="25" t="s">
        <v>245</v>
      </c>
      <c r="P21" s="25" t="s">
        <v>152</v>
      </c>
      <c r="Q21" s="22" t="s">
        <v>178</v>
      </c>
      <c r="R21" s="22"/>
      <c r="S21" s="22"/>
      <c r="T21" s="301" t="s">
        <v>1030</v>
      </c>
      <c r="U21" s="301" t="s">
        <v>1038</v>
      </c>
      <c r="V21" s="301" t="s">
        <v>1025</v>
      </c>
      <c r="W21" s="301" t="s">
        <v>1025</v>
      </c>
      <c r="X21" s="22" t="s">
        <v>219</v>
      </c>
      <c r="Y21" s="22" t="s">
        <v>173</v>
      </c>
    </row>
    <row r="22" spans="1:25" s="6" customFormat="1" ht="87.75" customHeight="1" thickTop="1" thickBot="1" x14ac:dyDescent="0.3">
      <c r="A22" s="369">
        <v>20</v>
      </c>
      <c r="B22" s="325" t="s">
        <v>169</v>
      </c>
      <c r="C22" s="22" t="s">
        <v>46</v>
      </c>
      <c r="D22" s="22" t="s">
        <v>220</v>
      </c>
      <c r="E22" s="22" t="s">
        <v>178</v>
      </c>
      <c r="F22" s="22" t="s">
        <v>178</v>
      </c>
      <c r="G22" s="22" t="s">
        <v>221</v>
      </c>
      <c r="H22" s="22" t="s">
        <v>218</v>
      </c>
      <c r="I22" s="22" t="s">
        <v>9</v>
      </c>
      <c r="J22" s="22" t="s">
        <v>875</v>
      </c>
      <c r="K22" s="22" t="s">
        <v>10</v>
      </c>
      <c r="L22" s="25" t="s">
        <v>48</v>
      </c>
      <c r="M22" s="25" t="s">
        <v>48</v>
      </c>
      <c r="N22" s="291"/>
      <c r="O22" s="25" t="s">
        <v>245</v>
      </c>
      <c r="P22" s="25" t="s">
        <v>152</v>
      </c>
      <c r="Q22" s="22" t="s">
        <v>178</v>
      </c>
      <c r="R22" s="22"/>
      <c r="S22" s="22"/>
      <c r="T22" s="301" t="s">
        <v>1030</v>
      </c>
      <c r="U22" s="301" t="s">
        <v>1039</v>
      </c>
      <c r="V22" s="301" t="s">
        <v>1025</v>
      </c>
      <c r="W22" s="301" t="s">
        <v>1025</v>
      </c>
      <c r="X22" s="22" t="s">
        <v>219</v>
      </c>
      <c r="Y22" s="22" t="s">
        <v>173</v>
      </c>
    </row>
    <row r="23" spans="1:25" s="6" customFormat="1" ht="75.75" customHeight="1" thickTop="1" thickBot="1" x14ac:dyDescent="0.3">
      <c r="A23" s="369">
        <v>21</v>
      </c>
      <c r="B23" s="325" t="s">
        <v>169</v>
      </c>
      <c r="C23" s="22" t="s">
        <v>46</v>
      </c>
      <c r="D23" s="22" t="s">
        <v>222</v>
      </c>
      <c r="E23" s="22" t="s">
        <v>178</v>
      </c>
      <c r="F23" s="22" t="s">
        <v>178</v>
      </c>
      <c r="G23" s="22" t="s">
        <v>223</v>
      </c>
      <c r="H23" s="22" t="s">
        <v>218</v>
      </c>
      <c r="I23" s="22" t="s">
        <v>9</v>
      </c>
      <c r="J23" s="22" t="s">
        <v>875</v>
      </c>
      <c r="K23" s="22" t="s">
        <v>10</v>
      </c>
      <c r="L23" s="25" t="s">
        <v>48</v>
      </c>
      <c r="M23" s="25" t="s">
        <v>48</v>
      </c>
      <c r="N23" s="291"/>
      <c r="O23" s="25" t="s">
        <v>245</v>
      </c>
      <c r="P23" s="25" t="s">
        <v>152</v>
      </c>
      <c r="Q23" s="22" t="s">
        <v>178</v>
      </c>
      <c r="R23" s="22"/>
      <c r="S23" s="22"/>
      <c r="T23" s="301" t="s">
        <v>1030</v>
      </c>
      <c r="U23" s="301" t="s">
        <v>1040</v>
      </c>
      <c r="V23" s="301" t="s">
        <v>1025</v>
      </c>
      <c r="W23" s="301" t="s">
        <v>1025</v>
      </c>
      <c r="X23" s="22" t="s">
        <v>219</v>
      </c>
      <c r="Y23" s="22" t="s">
        <v>173</v>
      </c>
    </row>
    <row r="24" spans="1:25" s="6" customFormat="1" ht="75" customHeight="1" thickTop="1" thickBot="1" x14ac:dyDescent="0.3">
      <c r="A24" s="369">
        <v>22</v>
      </c>
      <c r="B24" s="325" t="s">
        <v>169</v>
      </c>
      <c r="C24" s="22" t="s">
        <v>46</v>
      </c>
      <c r="D24" s="22" t="s">
        <v>224</v>
      </c>
      <c r="E24" s="22" t="s">
        <v>178</v>
      </c>
      <c r="F24" s="22" t="s">
        <v>178</v>
      </c>
      <c r="G24" s="22" t="s">
        <v>223</v>
      </c>
      <c r="H24" s="22" t="s">
        <v>225</v>
      </c>
      <c r="I24" s="22" t="s">
        <v>9</v>
      </c>
      <c r="J24" s="22" t="s">
        <v>875</v>
      </c>
      <c r="K24" s="22" t="s">
        <v>10</v>
      </c>
      <c r="L24" s="25" t="s">
        <v>48</v>
      </c>
      <c r="M24" s="25" t="s">
        <v>48</v>
      </c>
      <c r="N24" s="291"/>
      <c r="O24" s="25" t="s">
        <v>245</v>
      </c>
      <c r="P24" s="25" t="s">
        <v>152</v>
      </c>
      <c r="Q24" s="22" t="s">
        <v>178</v>
      </c>
      <c r="R24" s="22"/>
      <c r="S24" s="22"/>
      <c r="T24" s="301" t="s">
        <v>958</v>
      </c>
      <c r="U24" s="301" t="s">
        <v>1029</v>
      </c>
      <c r="V24" s="301" t="s">
        <v>1025</v>
      </c>
      <c r="W24" s="301" t="s">
        <v>1025</v>
      </c>
      <c r="X24" s="22" t="s">
        <v>226</v>
      </c>
      <c r="Y24" s="22" t="s">
        <v>173</v>
      </c>
    </row>
    <row r="25" spans="1:25" s="6" customFormat="1" ht="83.25" customHeight="1" thickTop="1" thickBot="1" x14ac:dyDescent="0.3">
      <c r="A25" s="369">
        <v>23</v>
      </c>
      <c r="B25" s="325" t="s">
        <v>169</v>
      </c>
      <c r="C25" s="22" t="s">
        <v>46</v>
      </c>
      <c r="D25" s="22" t="s">
        <v>227</v>
      </c>
      <c r="E25" s="22" t="s">
        <v>228</v>
      </c>
      <c r="F25" s="22" t="s">
        <v>228</v>
      </c>
      <c r="G25" s="22" t="s">
        <v>229</v>
      </c>
      <c r="H25" s="22" t="s">
        <v>230</v>
      </c>
      <c r="I25" s="22" t="s">
        <v>9</v>
      </c>
      <c r="J25" s="22" t="s">
        <v>875</v>
      </c>
      <c r="K25" s="22" t="s">
        <v>10</v>
      </c>
      <c r="L25" s="25" t="s">
        <v>48</v>
      </c>
      <c r="M25" s="25" t="s">
        <v>48</v>
      </c>
      <c r="N25" s="291"/>
      <c r="O25" s="25" t="s">
        <v>245</v>
      </c>
      <c r="P25" s="25" t="s">
        <v>152</v>
      </c>
      <c r="Q25" s="22" t="s">
        <v>228</v>
      </c>
      <c r="R25" s="22"/>
      <c r="S25" s="22"/>
      <c r="T25" s="301" t="s">
        <v>958</v>
      </c>
      <c r="U25" s="301" t="s">
        <v>1028</v>
      </c>
      <c r="V25" s="301" t="s">
        <v>1025</v>
      </c>
      <c r="W25" s="301" t="s">
        <v>1025</v>
      </c>
      <c r="X25" s="22" t="s">
        <v>231</v>
      </c>
      <c r="Y25" s="22" t="s">
        <v>173</v>
      </c>
    </row>
    <row r="26" spans="1:25" s="6" customFormat="1" ht="94.5" customHeight="1" thickTop="1" thickBot="1" x14ac:dyDescent="0.3">
      <c r="A26" s="369">
        <v>24</v>
      </c>
      <c r="B26" s="325" t="s">
        <v>169</v>
      </c>
      <c r="C26" s="22" t="s">
        <v>46</v>
      </c>
      <c r="D26" s="22" t="s">
        <v>232</v>
      </c>
      <c r="E26" s="22" t="s">
        <v>233</v>
      </c>
      <c r="F26" s="22" t="s">
        <v>233</v>
      </c>
      <c r="G26" s="22" t="s">
        <v>234</v>
      </c>
      <c r="H26" s="22" t="s">
        <v>235</v>
      </c>
      <c r="I26" s="22" t="s">
        <v>9</v>
      </c>
      <c r="J26" s="22" t="s">
        <v>875</v>
      </c>
      <c r="K26" s="22" t="s">
        <v>10</v>
      </c>
      <c r="L26" s="25" t="s">
        <v>48</v>
      </c>
      <c r="M26" s="25" t="s">
        <v>48</v>
      </c>
      <c r="N26" s="291"/>
      <c r="O26" s="25" t="s">
        <v>245</v>
      </c>
      <c r="P26" s="25" t="s">
        <v>152</v>
      </c>
      <c r="Q26" s="22" t="s">
        <v>233</v>
      </c>
      <c r="R26" s="22"/>
      <c r="S26" s="22"/>
      <c r="T26" s="301" t="s">
        <v>958</v>
      </c>
      <c r="U26" s="301" t="s">
        <v>1026</v>
      </c>
      <c r="V26" s="301" t="s">
        <v>1025</v>
      </c>
      <c r="W26" s="301" t="s">
        <v>1025</v>
      </c>
      <c r="X26" s="22" t="s">
        <v>236</v>
      </c>
      <c r="Y26" s="22" t="s">
        <v>173</v>
      </c>
    </row>
    <row r="27" spans="1:25" s="6" customFormat="1" ht="105.75" customHeight="1" thickTop="1" thickBot="1" x14ac:dyDescent="0.3">
      <c r="A27" s="369">
        <v>25</v>
      </c>
      <c r="B27" s="325" t="s">
        <v>169</v>
      </c>
      <c r="C27" s="22" t="s">
        <v>46</v>
      </c>
      <c r="D27" s="22" t="s">
        <v>237</v>
      </c>
      <c r="E27" s="22">
        <v>240</v>
      </c>
      <c r="F27" s="22">
        <v>240</v>
      </c>
      <c r="G27" s="22" t="s">
        <v>238</v>
      </c>
      <c r="H27" s="22" t="s">
        <v>239</v>
      </c>
      <c r="I27" s="22" t="s">
        <v>9</v>
      </c>
      <c r="J27" s="22" t="s">
        <v>875</v>
      </c>
      <c r="K27" s="22" t="s">
        <v>10</v>
      </c>
      <c r="L27" s="25" t="s">
        <v>48</v>
      </c>
      <c r="M27" s="25" t="s">
        <v>48</v>
      </c>
      <c r="N27" s="291"/>
      <c r="O27" s="25" t="s">
        <v>151</v>
      </c>
      <c r="P27" s="25" t="s">
        <v>152</v>
      </c>
      <c r="Q27" s="22">
        <v>60</v>
      </c>
      <c r="R27" s="22"/>
      <c r="S27" s="22"/>
      <c r="T27" s="293" t="s">
        <v>958</v>
      </c>
      <c r="U27" s="301" t="s">
        <v>1021</v>
      </c>
      <c r="V27" s="301" t="s">
        <v>1025</v>
      </c>
      <c r="W27" s="301" t="s">
        <v>1025</v>
      </c>
      <c r="X27" s="22" t="s">
        <v>240</v>
      </c>
      <c r="Y27" s="22" t="s">
        <v>173</v>
      </c>
    </row>
    <row r="28" spans="1:25" s="6" customFormat="1" ht="111" customHeight="1" thickTop="1" thickBot="1" x14ac:dyDescent="0.3">
      <c r="A28" s="369">
        <v>26</v>
      </c>
      <c r="B28" s="325" t="s">
        <v>169</v>
      </c>
      <c r="C28" s="22" t="s">
        <v>46</v>
      </c>
      <c r="D28" s="22" t="s">
        <v>241</v>
      </c>
      <c r="E28" s="22" t="s">
        <v>242</v>
      </c>
      <c r="F28" s="22" t="s">
        <v>242</v>
      </c>
      <c r="G28" s="22" t="s">
        <v>243</v>
      </c>
      <c r="H28" s="22" t="s">
        <v>239</v>
      </c>
      <c r="I28" s="22" t="s">
        <v>9</v>
      </c>
      <c r="J28" s="22" t="s">
        <v>875</v>
      </c>
      <c r="K28" s="22" t="s">
        <v>10</v>
      </c>
      <c r="L28" s="25" t="s">
        <v>48</v>
      </c>
      <c r="M28" s="25" t="s">
        <v>48</v>
      </c>
      <c r="N28" s="291"/>
      <c r="O28" s="25" t="s">
        <v>151</v>
      </c>
      <c r="P28" s="25" t="s">
        <v>152</v>
      </c>
      <c r="Q28" s="22" t="s">
        <v>242</v>
      </c>
      <c r="R28" s="22"/>
      <c r="S28" s="22"/>
      <c r="T28" s="301" t="s">
        <v>958</v>
      </c>
      <c r="U28" s="301" t="s">
        <v>1027</v>
      </c>
      <c r="V28" s="301" t="s">
        <v>1025</v>
      </c>
      <c r="W28" s="301" t="s">
        <v>1025</v>
      </c>
      <c r="X28" s="22" t="s">
        <v>240</v>
      </c>
      <c r="Y28" s="22" t="s">
        <v>173</v>
      </c>
    </row>
    <row r="29" spans="1:25" s="6" customFormat="1" ht="83.25" customHeight="1" thickTop="1" thickBot="1" x14ac:dyDescent="0.3">
      <c r="A29" s="369">
        <v>27</v>
      </c>
      <c r="B29" s="325" t="s">
        <v>169</v>
      </c>
      <c r="C29" s="22" t="s">
        <v>46</v>
      </c>
      <c r="D29" s="22" t="s">
        <v>813</v>
      </c>
      <c r="E29" s="22" t="s">
        <v>180</v>
      </c>
      <c r="F29" s="22" t="s">
        <v>52</v>
      </c>
      <c r="G29" s="22" t="s">
        <v>812</v>
      </c>
      <c r="H29" s="22" t="s">
        <v>244</v>
      </c>
      <c r="I29" s="22" t="s">
        <v>9</v>
      </c>
      <c r="J29" s="22">
        <v>33</v>
      </c>
      <c r="K29" s="22" t="s">
        <v>10</v>
      </c>
      <c r="L29" s="25" t="s">
        <v>48</v>
      </c>
      <c r="M29" s="25" t="s">
        <v>48</v>
      </c>
      <c r="N29" s="291"/>
      <c r="O29" s="25" t="s">
        <v>151</v>
      </c>
      <c r="P29" s="25" t="s">
        <v>152</v>
      </c>
      <c r="Q29" s="22" t="s">
        <v>181</v>
      </c>
      <c r="R29" s="25">
        <v>200000</v>
      </c>
      <c r="S29" s="25">
        <v>200000</v>
      </c>
      <c r="T29" s="301" t="s">
        <v>968</v>
      </c>
      <c r="U29" s="301" t="s">
        <v>1024</v>
      </c>
      <c r="V29" s="291" t="s">
        <v>1023</v>
      </c>
      <c r="W29" s="301" t="s">
        <v>1022</v>
      </c>
      <c r="X29" s="25" t="s">
        <v>182</v>
      </c>
      <c r="Y29" s="22" t="s">
        <v>173</v>
      </c>
    </row>
  </sheetData>
  <mergeCells count="1">
    <mergeCell ref="B2:Y2"/>
  </mergeCells>
  <printOptions horizontalCentered="1"/>
  <pageMargins left="0.23622047244094491" right="0.23622047244094491" top="0.74803149606299213" bottom="0.74803149606299213" header="0.31496062992125984" footer="0.31496062992125984"/>
  <pageSetup paperSize="9" scale="48" fitToHeight="0" orientation="landscape" horizontalDpi="1200" verticalDpi="1200" r:id="rId1"/>
  <headerFooter>
    <oddHeader>&amp;LMunicipal Transformation and Organisational Development</oddHeader>
    <oddFooter>&amp;R&amp;P</oddFooter>
  </headerFooter>
  <colBreaks count="1" manualBreakCount="1">
    <brk id="2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view="pageBreakPreview" zoomScale="72" zoomScaleNormal="100" zoomScaleSheetLayoutView="72" workbookViewId="0">
      <pane ySplit="1" topLeftCell="A53" activePane="bottomLeft" state="frozen"/>
      <selection pane="bottomLeft" activeCell="P55" sqref="P55:S56"/>
    </sheetView>
  </sheetViews>
  <sheetFormatPr defaultRowHeight="16.5" thickTop="1" thickBottom="1" x14ac:dyDescent="0.3"/>
  <cols>
    <col min="1" max="1" width="9.140625" style="370"/>
    <col min="2" max="2" width="11.140625" customWidth="1"/>
    <col min="3" max="3" width="12.5703125" customWidth="1"/>
    <col min="4" max="4" width="13.85546875" customWidth="1"/>
    <col min="5" max="5" width="12.42578125" customWidth="1"/>
    <col min="6" max="6" width="13.85546875" customWidth="1"/>
    <col min="7" max="7" width="13.5703125" customWidth="1"/>
    <col min="8" max="8" width="21.7109375" customWidth="1"/>
    <col min="11" max="11" width="9.140625" customWidth="1"/>
    <col min="12" max="13" width="14.140625" customWidth="1"/>
    <col min="14" max="14" width="14.140625" style="289" customWidth="1"/>
    <col min="15" max="15" width="13.5703125" customWidth="1"/>
    <col min="16" max="18" width="18" style="289" customWidth="1"/>
    <col min="19" max="19" width="13.140625" style="289" customWidth="1"/>
    <col min="20" max="20" width="13.85546875" style="82" customWidth="1"/>
  </cols>
  <sheetData>
    <row r="1" spans="1:22" ht="61.5" thickTop="1" thickBot="1" x14ac:dyDescent="0.3">
      <c r="A1" s="371" t="s">
        <v>1044</v>
      </c>
      <c r="B1" s="329" t="s">
        <v>0</v>
      </c>
      <c r="C1" s="75" t="s">
        <v>1</v>
      </c>
      <c r="D1" s="75" t="s">
        <v>120</v>
      </c>
      <c r="E1" s="75" t="s">
        <v>134</v>
      </c>
      <c r="F1" s="75" t="s">
        <v>2</v>
      </c>
      <c r="G1" s="75" t="s">
        <v>3</v>
      </c>
      <c r="H1" s="75" t="s">
        <v>4</v>
      </c>
      <c r="I1" s="75" t="s">
        <v>141</v>
      </c>
      <c r="J1" s="75" t="s">
        <v>871</v>
      </c>
      <c r="K1" s="75" t="s">
        <v>5</v>
      </c>
      <c r="L1" s="89" t="s">
        <v>142</v>
      </c>
      <c r="M1" s="89" t="s">
        <v>828</v>
      </c>
      <c r="N1" s="297" t="s">
        <v>1043</v>
      </c>
      <c r="O1" s="75" t="s">
        <v>119</v>
      </c>
      <c r="P1" s="283" t="s">
        <v>961</v>
      </c>
      <c r="Q1" s="283" t="s">
        <v>962</v>
      </c>
      <c r="R1" s="283" t="s">
        <v>963</v>
      </c>
      <c r="S1" s="283" t="s">
        <v>964</v>
      </c>
      <c r="T1" s="75" t="s">
        <v>125</v>
      </c>
      <c r="U1" s="75" t="s">
        <v>394</v>
      </c>
      <c r="V1" s="92"/>
    </row>
    <row r="2" spans="1:22" ht="32.25" customHeight="1" thickTop="1" thickBot="1" x14ac:dyDescent="0.3">
      <c r="B2" s="412" t="s">
        <v>941</v>
      </c>
      <c r="C2" s="413"/>
      <c r="D2" s="413"/>
      <c r="E2" s="413"/>
      <c r="F2" s="413"/>
      <c r="G2" s="413"/>
      <c r="H2" s="413"/>
      <c r="I2" s="413"/>
      <c r="J2" s="413"/>
      <c r="K2" s="413"/>
      <c r="L2" s="413"/>
      <c r="M2" s="413"/>
      <c r="N2" s="413"/>
      <c r="O2" s="413"/>
      <c r="P2" s="413"/>
      <c r="Q2" s="413"/>
      <c r="R2" s="413"/>
      <c r="S2" s="413"/>
      <c r="T2" s="413"/>
      <c r="U2" s="414"/>
      <c r="V2" s="92"/>
    </row>
    <row r="3" spans="1:22" ht="253.5" customHeight="1" thickTop="1" thickBot="1" x14ac:dyDescent="0.3">
      <c r="A3" s="370">
        <v>28</v>
      </c>
      <c r="B3" s="330" t="s">
        <v>15</v>
      </c>
      <c r="C3" s="78" t="s">
        <v>16</v>
      </c>
      <c r="D3" s="78" t="s">
        <v>122</v>
      </c>
      <c r="E3" s="78" t="s">
        <v>581</v>
      </c>
      <c r="F3" s="78" t="s">
        <v>582</v>
      </c>
      <c r="G3" s="78" t="s">
        <v>121</v>
      </c>
      <c r="H3" s="78" t="s">
        <v>598</v>
      </c>
      <c r="I3" s="78" t="s">
        <v>9</v>
      </c>
      <c r="J3" s="74" t="s">
        <v>880</v>
      </c>
      <c r="K3" s="85" t="s">
        <v>10</v>
      </c>
      <c r="L3" s="85" t="s">
        <v>137</v>
      </c>
      <c r="M3" s="85" t="s">
        <v>137</v>
      </c>
      <c r="N3" s="285"/>
      <c r="O3" s="78" t="s">
        <v>1041</v>
      </c>
      <c r="P3" s="286" t="s">
        <v>958</v>
      </c>
      <c r="Q3" s="284" t="s">
        <v>960</v>
      </c>
      <c r="R3" s="284" t="s">
        <v>957</v>
      </c>
      <c r="S3" s="285" t="s">
        <v>957</v>
      </c>
      <c r="T3" s="78" t="s">
        <v>123</v>
      </c>
      <c r="U3" s="78" t="s">
        <v>139</v>
      </c>
      <c r="V3" s="92"/>
    </row>
    <row r="4" spans="1:22" s="80" customFormat="1" ht="115.5" customHeight="1" thickTop="1" thickBot="1" x14ac:dyDescent="0.3">
      <c r="A4" s="370">
        <v>29</v>
      </c>
      <c r="B4" s="331" t="s">
        <v>17</v>
      </c>
      <c r="C4" s="74" t="s">
        <v>16</v>
      </c>
      <c r="D4" s="74" t="s">
        <v>18</v>
      </c>
      <c r="E4" s="74" t="s">
        <v>901</v>
      </c>
      <c r="F4" s="74" t="s">
        <v>19</v>
      </c>
      <c r="G4" s="74" t="s">
        <v>20</v>
      </c>
      <c r="H4" s="74" t="s">
        <v>597</v>
      </c>
      <c r="I4" s="74" t="s">
        <v>9</v>
      </c>
      <c r="J4" s="74" t="s">
        <v>880</v>
      </c>
      <c r="K4" s="79" t="s">
        <v>10</v>
      </c>
      <c r="L4" s="76">
        <v>1000000</v>
      </c>
      <c r="M4" s="76">
        <v>200000</v>
      </c>
      <c r="N4" s="287"/>
      <c r="O4" s="74" t="s">
        <v>274</v>
      </c>
      <c r="P4" s="286" t="s">
        <v>968</v>
      </c>
      <c r="Q4" s="286" t="s">
        <v>969</v>
      </c>
      <c r="R4" s="286" t="s">
        <v>970</v>
      </c>
      <c r="S4" s="286" t="s">
        <v>971</v>
      </c>
      <c r="T4" s="78" t="s">
        <v>583</v>
      </c>
      <c r="U4" s="78" t="s">
        <v>124</v>
      </c>
      <c r="V4" s="94"/>
    </row>
    <row r="5" spans="1:22" ht="81" customHeight="1" thickTop="1" thickBot="1" x14ac:dyDescent="0.3">
      <c r="A5" s="370">
        <v>30</v>
      </c>
      <c r="B5" s="331" t="s">
        <v>21</v>
      </c>
      <c r="C5" s="74" t="s">
        <v>16</v>
      </c>
      <c r="D5" s="74" t="s">
        <v>133</v>
      </c>
      <c r="E5" s="74">
        <v>46637</v>
      </c>
      <c r="F5" s="74">
        <v>19149</v>
      </c>
      <c r="G5" s="74" t="s">
        <v>21</v>
      </c>
      <c r="H5" s="74" t="s">
        <v>136</v>
      </c>
      <c r="I5" s="74" t="s">
        <v>63</v>
      </c>
      <c r="J5" s="74" t="s">
        <v>816</v>
      </c>
      <c r="K5" s="79" t="s">
        <v>10</v>
      </c>
      <c r="L5" s="76" t="s">
        <v>48</v>
      </c>
      <c r="M5" s="85" t="s">
        <v>137</v>
      </c>
      <c r="N5" s="285"/>
      <c r="O5" s="85" t="s">
        <v>14</v>
      </c>
      <c r="P5" s="285" t="s">
        <v>14</v>
      </c>
      <c r="Q5" s="285" t="s">
        <v>14</v>
      </c>
      <c r="R5" s="285" t="s">
        <v>14</v>
      </c>
      <c r="S5" s="285" t="s">
        <v>14</v>
      </c>
      <c r="T5" s="74" t="s">
        <v>138</v>
      </c>
      <c r="U5" s="78" t="s">
        <v>725</v>
      </c>
      <c r="V5" s="92"/>
    </row>
    <row r="6" spans="1:22" ht="179.25" customHeight="1" thickTop="1" thickBot="1" x14ac:dyDescent="0.3">
      <c r="A6" s="370">
        <v>31</v>
      </c>
      <c r="B6" s="331" t="s">
        <v>21</v>
      </c>
      <c r="C6" s="74" t="s">
        <v>16</v>
      </c>
      <c r="D6" s="74" t="s">
        <v>584</v>
      </c>
      <c r="E6" s="74" t="s">
        <v>8</v>
      </c>
      <c r="F6" s="74" t="s">
        <v>579</v>
      </c>
      <c r="G6" s="74" t="s">
        <v>22</v>
      </c>
      <c r="H6" s="74" t="s">
        <v>130</v>
      </c>
      <c r="I6" s="74" t="s">
        <v>874</v>
      </c>
      <c r="J6" s="74" t="s">
        <v>879</v>
      </c>
      <c r="K6" s="79" t="s">
        <v>23</v>
      </c>
      <c r="L6" s="79" t="s">
        <v>24</v>
      </c>
      <c r="M6" s="79">
        <v>5599366.7199999997</v>
      </c>
      <c r="N6" s="341"/>
      <c r="O6" s="74" t="s">
        <v>131</v>
      </c>
      <c r="P6" s="286" t="s">
        <v>958</v>
      </c>
      <c r="Q6" s="286" t="s">
        <v>966</v>
      </c>
      <c r="R6" s="286" t="s">
        <v>957</v>
      </c>
      <c r="S6" s="286" t="s">
        <v>957</v>
      </c>
      <c r="T6" s="74" t="s">
        <v>599</v>
      </c>
      <c r="U6" s="78" t="s">
        <v>139</v>
      </c>
      <c r="V6" s="92"/>
    </row>
    <row r="7" spans="1:22" s="80" customFormat="1" ht="219.75" customHeight="1" thickTop="1" thickBot="1" x14ac:dyDescent="0.3">
      <c r="A7" s="370">
        <v>32</v>
      </c>
      <c r="B7" s="331" t="s">
        <v>21</v>
      </c>
      <c r="C7" s="74" t="s">
        <v>16</v>
      </c>
      <c r="D7" s="74" t="s">
        <v>25</v>
      </c>
      <c r="E7" s="74" t="s">
        <v>8</v>
      </c>
      <c r="F7" s="74" t="s">
        <v>26</v>
      </c>
      <c r="G7" s="74" t="s">
        <v>27</v>
      </c>
      <c r="H7" s="74" t="s">
        <v>585</v>
      </c>
      <c r="I7" s="74" t="s">
        <v>9</v>
      </c>
      <c r="J7" s="74">
        <v>21</v>
      </c>
      <c r="K7" s="79" t="s">
        <v>28</v>
      </c>
      <c r="L7" s="76">
        <v>4000000</v>
      </c>
      <c r="M7" s="76">
        <v>3083000</v>
      </c>
      <c r="N7" s="287"/>
      <c r="O7" s="74" t="s">
        <v>729</v>
      </c>
      <c r="P7" s="286" t="s">
        <v>958</v>
      </c>
      <c r="Q7" s="286" t="s">
        <v>965</v>
      </c>
      <c r="R7" s="286" t="s">
        <v>957</v>
      </c>
      <c r="S7" s="287" t="s">
        <v>957</v>
      </c>
      <c r="T7" s="74" t="s">
        <v>132</v>
      </c>
      <c r="U7" s="78" t="s">
        <v>124</v>
      </c>
      <c r="V7" s="94"/>
    </row>
    <row r="8" spans="1:22" s="80" customFormat="1" ht="137.25" customHeight="1" thickTop="1" thickBot="1" x14ac:dyDescent="0.3">
      <c r="A8" s="370">
        <v>33</v>
      </c>
      <c r="B8" s="331" t="s">
        <v>29</v>
      </c>
      <c r="C8" s="74" t="s">
        <v>16</v>
      </c>
      <c r="D8" s="74" t="s">
        <v>31</v>
      </c>
      <c r="E8" s="74" t="s">
        <v>8</v>
      </c>
      <c r="F8" s="74" t="s">
        <v>32</v>
      </c>
      <c r="G8" s="74" t="s">
        <v>126</v>
      </c>
      <c r="H8" s="74" t="s">
        <v>586</v>
      </c>
      <c r="I8" s="74" t="s">
        <v>869</v>
      </c>
      <c r="J8" s="74" t="s">
        <v>880</v>
      </c>
      <c r="K8" s="79" t="s">
        <v>28</v>
      </c>
      <c r="L8" s="76">
        <v>700000</v>
      </c>
      <c r="M8" s="76">
        <v>700000</v>
      </c>
      <c r="N8" s="287"/>
      <c r="O8" s="74" t="s">
        <v>730</v>
      </c>
      <c r="P8" s="286" t="s">
        <v>958</v>
      </c>
      <c r="Q8" s="286" t="s">
        <v>967</v>
      </c>
      <c r="R8" s="286" t="s">
        <v>957</v>
      </c>
      <c r="S8" s="286" t="s">
        <v>957</v>
      </c>
      <c r="T8" s="74" t="s">
        <v>600</v>
      </c>
      <c r="U8" s="78" t="s">
        <v>139</v>
      </c>
      <c r="V8" s="94"/>
    </row>
    <row r="9" spans="1:22" s="80" customFormat="1" ht="135.75" customHeight="1" thickTop="1" thickBot="1" x14ac:dyDescent="0.3">
      <c r="A9" s="370">
        <v>34</v>
      </c>
      <c r="B9" s="331" t="s">
        <v>29</v>
      </c>
      <c r="C9" s="74" t="s">
        <v>16</v>
      </c>
      <c r="D9" s="74" t="s">
        <v>127</v>
      </c>
      <c r="E9" s="74" t="s">
        <v>8</v>
      </c>
      <c r="F9" s="74" t="s">
        <v>128</v>
      </c>
      <c r="G9" s="74" t="s">
        <v>129</v>
      </c>
      <c r="H9" s="74" t="s">
        <v>586</v>
      </c>
      <c r="I9" s="74" t="s">
        <v>9</v>
      </c>
      <c r="J9" s="74" t="s">
        <v>879</v>
      </c>
      <c r="K9" s="79" t="s">
        <v>30</v>
      </c>
      <c r="L9" s="76">
        <v>0</v>
      </c>
      <c r="M9" s="76">
        <v>0</v>
      </c>
      <c r="N9" s="287"/>
      <c r="O9" s="74" t="s">
        <v>731</v>
      </c>
      <c r="P9" s="286" t="s">
        <v>731</v>
      </c>
      <c r="Q9" s="286" t="s">
        <v>731</v>
      </c>
      <c r="R9" s="286" t="s">
        <v>731</v>
      </c>
      <c r="S9" s="286" t="s">
        <v>731</v>
      </c>
      <c r="T9" s="74" t="s">
        <v>600</v>
      </c>
      <c r="U9" s="78" t="s">
        <v>139</v>
      </c>
      <c r="V9" s="94"/>
    </row>
    <row r="10" spans="1:22" ht="131.25" customHeight="1" thickTop="1" thickBot="1" x14ac:dyDescent="0.3">
      <c r="A10" s="370">
        <v>35</v>
      </c>
      <c r="B10" s="331" t="s">
        <v>29</v>
      </c>
      <c r="C10" s="74" t="s">
        <v>16</v>
      </c>
      <c r="D10" s="74" t="s">
        <v>904</v>
      </c>
      <c r="E10" s="74" t="s">
        <v>8</v>
      </c>
      <c r="F10" s="74" t="s">
        <v>903</v>
      </c>
      <c r="G10" s="74" t="s">
        <v>732</v>
      </c>
      <c r="H10" s="74" t="s">
        <v>586</v>
      </c>
      <c r="I10" s="74" t="s">
        <v>902</v>
      </c>
      <c r="J10" s="74" t="s">
        <v>881</v>
      </c>
      <c r="K10" s="79" t="s">
        <v>30</v>
      </c>
      <c r="L10" s="76">
        <v>500000</v>
      </c>
      <c r="M10" s="76">
        <v>500000</v>
      </c>
      <c r="N10" s="287"/>
      <c r="O10" s="74" t="s">
        <v>733</v>
      </c>
      <c r="P10" s="286" t="s">
        <v>958</v>
      </c>
      <c r="Q10" s="286" t="s">
        <v>959</v>
      </c>
      <c r="R10" s="286" t="s">
        <v>957</v>
      </c>
      <c r="S10" s="286" t="s">
        <v>957</v>
      </c>
      <c r="T10" s="74" t="s">
        <v>600</v>
      </c>
      <c r="U10" s="78" t="s">
        <v>139</v>
      </c>
      <c r="V10" s="92"/>
    </row>
    <row r="11" spans="1:22" s="80" customFormat="1" ht="202.5" customHeight="1" thickTop="1" thickBot="1" x14ac:dyDescent="0.3">
      <c r="A11" s="370">
        <v>36</v>
      </c>
      <c r="B11" s="331" t="s">
        <v>58</v>
      </c>
      <c r="C11" s="74" t="s">
        <v>59</v>
      </c>
      <c r="D11" s="74" t="s">
        <v>753</v>
      </c>
      <c r="E11" s="74" t="s">
        <v>8</v>
      </c>
      <c r="F11" s="74" t="s">
        <v>754</v>
      </c>
      <c r="G11" s="74" t="s">
        <v>60</v>
      </c>
      <c r="H11" s="74" t="s">
        <v>596</v>
      </c>
      <c r="I11" s="74" t="s">
        <v>842</v>
      </c>
      <c r="J11" s="74" t="s">
        <v>882</v>
      </c>
      <c r="K11" s="74" t="s">
        <v>28</v>
      </c>
      <c r="L11" s="87" t="s">
        <v>755</v>
      </c>
      <c r="M11" s="87" t="s">
        <v>755</v>
      </c>
      <c r="N11" s="342"/>
      <c r="O11" s="74" t="s">
        <v>756</v>
      </c>
      <c r="P11" s="286" t="s">
        <v>958</v>
      </c>
      <c r="Q11" s="286" t="s">
        <v>972</v>
      </c>
      <c r="R11" s="286" t="s">
        <v>957</v>
      </c>
      <c r="S11" s="286" t="s">
        <v>957</v>
      </c>
      <c r="T11" s="83" t="s">
        <v>601</v>
      </c>
      <c r="U11" s="90" t="s">
        <v>124</v>
      </c>
      <c r="V11" s="94"/>
    </row>
    <row r="12" spans="1:22" ht="201.75" customHeight="1" thickTop="1" thickBot="1" x14ac:dyDescent="0.3">
      <c r="A12" s="370">
        <v>37</v>
      </c>
      <c r="B12" s="331" t="s">
        <v>58</v>
      </c>
      <c r="C12" s="74" t="s">
        <v>59</v>
      </c>
      <c r="D12" s="74" t="s">
        <v>757</v>
      </c>
      <c r="E12" s="74" t="s">
        <v>8</v>
      </c>
      <c r="F12" s="74" t="s">
        <v>758</v>
      </c>
      <c r="G12" s="74" t="s">
        <v>61</v>
      </c>
      <c r="H12" s="74" t="s">
        <v>595</v>
      </c>
      <c r="I12" s="74" t="s">
        <v>870</v>
      </c>
      <c r="J12" s="74" t="s">
        <v>882</v>
      </c>
      <c r="K12" s="74" t="s">
        <v>28</v>
      </c>
      <c r="L12" s="86">
        <v>2101576</v>
      </c>
      <c r="M12" s="86">
        <v>2101576</v>
      </c>
      <c r="N12" s="343"/>
      <c r="O12" s="74" t="s">
        <v>759</v>
      </c>
      <c r="P12" s="286" t="s">
        <v>968</v>
      </c>
      <c r="Q12" s="286" t="s">
        <v>973</v>
      </c>
      <c r="R12" s="286" t="s">
        <v>974</v>
      </c>
      <c r="S12" s="286" t="s">
        <v>975</v>
      </c>
      <c r="T12" s="83" t="s">
        <v>601</v>
      </c>
      <c r="U12" s="90" t="s">
        <v>124</v>
      </c>
      <c r="V12" s="81" t="s">
        <v>124</v>
      </c>
    </row>
    <row r="13" spans="1:22" ht="203.25" customHeight="1" thickTop="1" thickBot="1" x14ac:dyDescent="0.3">
      <c r="A13" s="370">
        <v>38</v>
      </c>
      <c r="B13" s="331" t="s">
        <v>58</v>
      </c>
      <c r="C13" s="74" t="s">
        <v>59</v>
      </c>
      <c r="D13" s="74" t="s">
        <v>760</v>
      </c>
      <c r="E13" s="74" t="s">
        <v>8</v>
      </c>
      <c r="F13" s="74" t="s">
        <v>761</v>
      </c>
      <c r="G13" s="74" t="s">
        <v>62</v>
      </c>
      <c r="H13" s="74" t="s">
        <v>594</v>
      </c>
      <c r="I13" s="74" t="s">
        <v>62</v>
      </c>
      <c r="J13" s="74" t="s">
        <v>882</v>
      </c>
      <c r="K13" s="74" t="s">
        <v>28</v>
      </c>
      <c r="L13" s="86">
        <v>1281962</v>
      </c>
      <c r="M13" s="86">
        <v>1281962</v>
      </c>
      <c r="N13" s="343"/>
      <c r="O13" s="74" t="s">
        <v>765</v>
      </c>
      <c r="P13" s="286" t="s">
        <v>958</v>
      </c>
      <c r="Q13" s="286" t="s">
        <v>976</v>
      </c>
      <c r="R13" s="286" t="s">
        <v>957</v>
      </c>
      <c r="S13" s="286" t="s">
        <v>957</v>
      </c>
      <c r="T13" s="83" t="s">
        <v>601</v>
      </c>
      <c r="U13" s="90" t="s">
        <v>124</v>
      </c>
      <c r="V13" s="92"/>
    </row>
    <row r="14" spans="1:22" ht="190.5" customHeight="1" thickTop="1" thickBot="1" x14ac:dyDescent="0.3">
      <c r="A14" s="370">
        <v>39</v>
      </c>
      <c r="B14" s="331" t="s">
        <v>58</v>
      </c>
      <c r="C14" s="74" t="s">
        <v>59</v>
      </c>
      <c r="D14" s="74" t="s">
        <v>762</v>
      </c>
      <c r="E14" s="74" t="s">
        <v>8</v>
      </c>
      <c r="F14" s="74" t="s">
        <v>763</v>
      </c>
      <c r="G14" s="74" t="s">
        <v>63</v>
      </c>
      <c r="H14" s="74" t="s">
        <v>593</v>
      </c>
      <c r="I14" s="74" t="s">
        <v>63</v>
      </c>
      <c r="J14" s="74" t="s">
        <v>883</v>
      </c>
      <c r="K14" s="74" t="s">
        <v>28</v>
      </c>
      <c r="L14" s="86">
        <v>1681261</v>
      </c>
      <c r="M14" s="86">
        <v>1681261</v>
      </c>
      <c r="N14" s="343"/>
      <c r="O14" s="74" t="s">
        <v>764</v>
      </c>
      <c r="P14" s="286" t="s">
        <v>958</v>
      </c>
      <c r="Q14" s="286" t="s">
        <v>977</v>
      </c>
      <c r="R14" s="286" t="s">
        <v>957</v>
      </c>
      <c r="S14" s="286" t="s">
        <v>957</v>
      </c>
      <c r="T14" s="83" t="s">
        <v>601</v>
      </c>
      <c r="U14" s="90" t="s">
        <v>124</v>
      </c>
      <c r="V14" s="92"/>
    </row>
    <row r="15" spans="1:22" ht="271.5" customHeight="1" thickTop="1" thickBot="1" x14ac:dyDescent="0.3">
      <c r="A15" s="370">
        <v>40</v>
      </c>
      <c r="B15" s="331" t="s">
        <v>58</v>
      </c>
      <c r="C15" s="74" t="s">
        <v>59</v>
      </c>
      <c r="D15" s="74" t="s">
        <v>766</v>
      </c>
      <c r="E15" s="74" t="s">
        <v>8</v>
      </c>
      <c r="F15" s="74" t="s">
        <v>767</v>
      </c>
      <c r="G15" s="74" t="s">
        <v>64</v>
      </c>
      <c r="H15" s="74" t="s">
        <v>592</v>
      </c>
      <c r="I15" s="74" t="s">
        <v>64</v>
      </c>
      <c r="J15" s="74" t="s">
        <v>883</v>
      </c>
      <c r="K15" s="74" t="s">
        <v>65</v>
      </c>
      <c r="L15" s="84">
        <v>2250000</v>
      </c>
      <c r="M15" s="84">
        <v>2250000</v>
      </c>
      <c r="N15" s="344"/>
      <c r="O15" s="74" t="s">
        <v>831</v>
      </c>
      <c r="P15" s="286" t="s">
        <v>958</v>
      </c>
      <c r="Q15" s="286" t="s">
        <v>978</v>
      </c>
      <c r="R15" s="286" t="s">
        <v>957</v>
      </c>
      <c r="S15" s="286" t="s">
        <v>957</v>
      </c>
      <c r="T15" s="83" t="s">
        <v>601</v>
      </c>
      <c r="U15" s="90" t="s">
        <v>124</v>
      </c>
      <c r="V15" s="92"/>
    </row>
    <row r="16" spans="1:22" ht="198.75" customHeight="1" thickTop="1" thickBot="1" x14ac:dyDescent="0.3">
      <c r="A16" s="370">
        <v>41</v>
      </c>
      <c r="B16" s="331" t="s">
        <v>58</v>
      </c>
      <c r="C16" s="74" t="s">
        <v>59</v>
      </c>
      <c r="D16" s="74" t="s">
        <v>769</v>
      </c>
      <c r="E16" s="74" t="s">
        <v>8</v>
      </c>
      <c r="F16" s="74" t="s">
        <v>768</v>
      </c>
      <c r="G16" s="74" t="s">
        <v>66</v>
      </c>
      <c r="H16" s="74" t="s">
        <v>591</v>
      </c>
      <c r="I16" s="74" t="s">
        <v>66</v>
      </c>
      <c r="J16" s="74" t="s">
        <v>883</v>
      </c>
      <c r="K16" s="74" t="s">
        <v>67</v>
      </c>
      <c r="L16" s="84">
        <v>490000</v>
      </c>
      <c r="M16" s="84">
        <v>490000</v>
      </c>
      <c r="N16" s="344"/>
      <c r="O16" s="74" t="s">
        <v>830</v>
      </c>
      <c r="P16" s="286" t="s">
        <v>968</v>
      </c>
      <c r="Q16" s="286" t="s">
        <v>979</v>
      </c>
      <c r="R16" s="286" t="s">
        <v>980</v>
      </c>
      <c r="S16" s="286" t="s">
        <v>981</v>
      </c>
      <c r="T16" s="83" t="s">
        <v>601</v>
      </c>
      <c r="U16" s="90" t="s">
        <v>124</v>
      </c>
      <c r="V16" s="92"/>
    </row>
    <row r="17" spans="1:22" ht="139.5" customHeight="1" thickTop="1" thickBot="1" x14ac:dyDescent="0.3">
      <c r="A17" s="370">
        <v>42</v>
      </c>
      <c r="B17" s="331" t="s">
        <v>58</v>
      </c>
      <c r="C17" s="74" t="s">
        <v>59</v>
      </c>
      <c r="D17" s="74" t="s">
        <v>834</v>
      </c>
      <c r="E17" s="74" t="s">
        <v>8</v>
      </c>
      <c r="F17" s="74" t="s">
        <v>835</v>
      </c>
      <c r="G17" s="74" t="s">
        <v>833</v>
      </c>
      <c r="H17" s="74" t="s">
        <v>590</v>
      </c>
      <c r="I17" s="74" t="s">
        <v>832</v>
      </c>
      <c r="J17" s="74" t="s">
        <v>884</v>
      </c>
      <c r="K17" s="74" t="s">
        <v>67</v>
      </c>
      <c r="L17" s="84">
        <v>952500</v>
      </c>
      <c r="M17" s="84">
        <v>952500</v>
      </c>
      <c r="N17" s="344"/>
      <c r="O17" s="74" t="s">
        <v>343</v>
      </c>
      <c r="P17" s="286" t="s">
        <v>958</v>
      </c>
      <c r="Q17" s="286" t="s">
        <v>982</v>
      </c>
      <c r="R17" s="286" t="s">
        <v>957</v>
      </c>
      <c r="S17" s="286" t="s">
        <v>983</v>
      </c>
      <c r="T17" s="83" t="s">
        <v>602</v>
      </c>
      <c r="U17" s="90" t="s">
        <v>124</v>
      </c>
      <c r="V17" s="92"/>
    </row>
    <row r="18" spans="1:22" ht="231.75" customHeight="1" thickTop="1" thickBot="1" x14ac:dyDescent="0.3">
      <c r="A18" s="370">
        <v>43</v>
      </c>
      <c r="B18" s="331" t="s">
        <v>58</v>
      </c>
      <c r="C18" s="74" t="s">
        <v>59</v>
      </c>
      <c r="D18" s="74" t="s">
        <v>779</v>
      </c>
      <c r="E18" s="74" t="s">
        <v>8</v>
      </c>
      <c r="F18" s="74" t="s">
        <v>780</v>
      </c>
      <c r="G18" s="74" t="s">
        <v>780</v>
      </c>
      <c r="H18" s="74" t="s">
        <v>589</v>
      </c>
      <c r="I18" s="74" t="s">
        <v>9</v>
      </c>
      <c r="J18" s="74" t="s">
        <v>879</v>
      </c>
      <c r="K18" s="74" t="s">
        <v>28</v>
      </c>
      <c r="L18" s="77">
        <v>250000</v>
      </c>
      <c r="M18" s="77">
        <v>250000</v>
      </c>
      <c r="N18" s="345"/>
      <c r="O18" s="74" t="s">
        <v>770</v>
      </c>
      <c r="P18" s="286" t="s">
        <v>968</v>
      </c>
      <c r="Q18" s="286" t="s">
        <v>984</v>
      </c>
      <c r="R18" s="286" t="s">
        <v>985</v>
      </c>
      <c r="S18" s="286" t="s">
        <v>986</v>
      </c>
      <c r="T18" s="83" t="s">
        <v>603</v>
      </c>
      <c r="U18" s="90" t="s">
        <v>124</v>
      </c>
      <c r="V18" s="92"/>
    </row>
    <row r="19" spans="1:22" ht="113.25" customHeight="1" thickTop="1" thickBot="1" x14ac:dyDescent="0.3">
      <c r="A19" s="370">
        <v>44</v>
      </c>
      <c r="B19" s="331" t="s">
        <v>58</v>
      </c>
      <c r="C19" s="74" t="s">
        <v>59</v>
      </c>
      <c r="D19" s="74" t="s">
        <v>777</v>
      </c>
      <c r="E19" s="74" t="s">
        <v>8</v>
      </c>
      <c r="F19" s="74" t="s">
        <v>778</v>
      </c>
      <c r="G19" s="74" t="s">
        <v>778</v>
      </c>
      <c r="H19" s="74" t="s">
        <v>772</v>
      </c>
      <c r="I19" s="74" t="s">
        <v>9</v>
      </c>
      <c r="J19" s="74" t="s">
        <v>879</v>
      </c>
      <c r="K19" s="74" t="s">
        <v>28</v>
      </c>
      <c r="L19" s="77">
        <v>600000</v>
      </c>
      <c r="M19" s="77">
        <v>512999</v>
      </c>
      <c r="N19" s="345"/>
      <c r="O19" s="74" t="s">
        <v>771</v>
      </c>
      <c r="P19" s="286" t="s">
        <v>958</v>
      </c>
      <c r="Q19" s="286" t="s">
        <v>1042</v>
      </c>
      <c r="R19" s="286" t="s">
        <v>957</v>
      </c>
      <c r="S19" s="286" t="s">
        <v>957</v>
      </c>
      <c r="T19" s="83"/>
      <c r="U19" s="90" t="s">
        <v>124</v>
      </c>
      <c r="V19" s="92"/>
    </row>
    <row r="20" spans="1:22" ht="147" customHeight="1" thickTop="1" thickBot="1" x14ac:dyDescent="0.3">
      <c r="A20" s="370">
        <v>45</v>
      </c>
      <c r="B20" s="331" t="s">
        <v>58</v>
      </c>
      <c r="C20" s="74" t="s">
        <v>59</v>
      </c>
      <c r="D20" s="74" t="s">
        <v>68</v>
      </c>
      <c r="E20" s="74" t="s">
        <v>8</v>
      </c>
      <c r="F20" s="74" t="s">
        <v>69</v>
      </c>
      <c r="G20" s="74" t="s">
        <v>69</v>
      </c>
      <c r="H20" s="74" t="s">
        <v>588</v>
      </c>
      <c r="I20" s="74" t="s">
        <v>9</v>
      </c>
      <c r="J20" s="74" t="s">
        <v>880</v>
      </c>
      <c r="K20" s="74" t="s">
        <v>28</v>
      </c>
      <c r="L20" s="77">
        <v>2500000</v>
      </c>
      <c r="M20" s="77">
        <v>2500000</v>
      </c>
      <c r="N20" s="345"/>
      <c r="O20" s="74" t="s">
        <v>773</v>
      </c>
      <c r="P20" s="286" t="s">
        <v>958</v>
      </c>
      <c r="Q20" s="286" t="s">
        <v>987</v>
      </c>
      <c r="R20" s="286" t="s">
        <v>988</v>
      </c>
      <c r="S20" s="286" t="s">
        <v>989</v>
      </c>
      <c r="T20" s="83"/>
      <c r="U20" s="90" t="s">
        <v>124</v>
      </c>
      <c r="V20" s="92"/>
    </row>
    <row r="21" spans="1:22" ht="145.5" customHeight="1" thickTop="1" thickBot="1" x14ac:dyDescent="0.3">
      <c r="A21" s="370">
        <v>46</v>
      </c>
      <c r="B21" s="331" t="s">
        <v>58</v>
      </c>
      <c r="C21" s="74" t="s">
        <v>59</v>
      </c>
      <c r="D21" s="74" t="s">
        <v>775</v>
      </c>
      <c r="E21" s="74" t="s">
        <v>8</v>
      </c>
      <c r="F21" s="74" t="s">
        <v>776</v>
      </c>
      <c r="G21" s="74" t="s">
        <v>776</v>
      </c>
      <c r="H21" s="74" t="s">
        <v>587</v>
      </c>
      <c r="I21" s="74" t="s">
        <v>9</v>
      </c>
      <c r="J21" s="74" t="s">
        <v>885</v>
      </c>
      <c r="K21" s="74" t="s">
        <v>28</v>
      </c>
      <c r="L21" s="77">
        <v>250000</v>
      </c>
      <c r="M21" s="77">
        <v>250000</v>
      </c>
      <c r="N21" s="345"/>
      <c r="O21" s="74" t="s">
        <v>774</v>
      </c>
      <c r="P21" s="286" t="s">
        <v>968</v>
      </c>
      <c r="Q21" s="286" t="s">
        <v>984</v>
      </c>
      <c r="R21" s="286" t="s">
        <v>985</v>
      </c>
      <c r="S21" s="286" t="s">
        <v>986</v>
      </c>
      <c r="T21" s="83"/>
      <c r="U21" s="90" t="s">
        <v>124</v>
      </c>
      <c r="V21" s="92"/>
    </row>
    <row r="22" spans="1:22" s="18" customFormat="1" ht="117" customHeight="1" thickTop="1" thickBot="1" x14ac:dyDescent="0.3">
      <c r="A22" s="370">
        <v>47</v>
      </c>
      <c r="B22" s="329" t="s">
        <v>58</v>
      </c>
      <c r="C22" s="74" t="s">
        <v>59</v>
      </c>
      <c r="D22" s="74" t="s">
        <v>781</v>
      </c>
      <c r="E22" s="74" t="s">
        <v>8</v>
      </c>
      <c r="F22" s="74" t="s">
        <v>782</v>
      </c>
      <c r="G22" s="74" t="s">
        <v>783</v>
      </c>
      <c r="H22" s="74" t="s">
        <v>604</v>
      </c>
      <c r="I22" s="74" t="s">
        <v>345</v>
      </c>
      <c r="J22" s="74" t="s">
        <v>885</v>
      </c>
      <c r="K22" s="74" t="s">
        <v>28</v>
      </c>
      <c r="L22" s="77">
        <v>1500000</v>
      </c>
      <c r="M22" s="77">
        <v>1500000</v>
      </c>
      <c r="N22" s="345"/>
      <c r="O22" s="74" t="s">
        <v>784</v>
      </c>
      <c r="P22" s="286" t="s">
        <v>958</v>
      </c>
      <c r="Q22" s="286" t="s">
        <v>990</v>
      </c>
      <c r="R22" s="286" t="s">
        <v>957</v>
      </c>
      <c r="S22" s="286" t="s">
        <v>957</v>
      </c>
      <c r="T22" s="83" t="s">
        <v>645</v>
      </c>
      <c r="U22" s="83" t="s">
        <v>124</v>
      </c>
      <c r="V22" s="93"/>
    </row>
    <row r="23" spans="1:22" s="18" customFormat="1" ht="94.5" customHeight="1" thickTop="1" thickBot="1" x14ac:dyDescent="0.3">
      <c r="A23" s="370">
        <v>48</v>
      </c>
      <c r="B23" s="329" t="s">
        <v>58</v>
      </c>
      <c r="C23" s="74" t="s">
        <v>59</v>
      </c>
      <c r="D23" s="74" t="s">
        <v>605</v>
      </c>
      <c r="E23" s="74" t="s">
        <v>8</v>
      </c>
      <c r="F23" s="74" t="s">
        <v>357</v>
      </c>
      <c r="G23" s="74" t="s">
        <v>836</v>
      </c>
      <c r="H23" s="74" t="s">
        <v>606</v>
      </c>
      <c r="I23" s="74" t="s">
        <v>837</v>
      </c>
      <c r="J23" s="74" t="s">
        <v>879</v>
      </c>
      <c r="K23" s="74" t="s">
        <v>28</v>
      </c>
      <c r="L23" s="77">
        <v>400000</v>
      </c>
      <c r="M23" s="77">
        <v>400000</v>
      </c>
      <c r="N23" s="345"/>
      <c r="O23" s="74" t="s">
        <v>785</v>
      </c>
      <c r="P23" s="286" t="s">
        <v>958</v>
      </c>
      <c r="Q23" s="286" t="s">
        <v>991</v>
      </c>
      <c r="R23" s="286" t="s">
        <v>957</v>
      </c>
      <c r="S23" s="286" t="s">
        <v>957</v>
      </c>
      <c r="T23" s="83" t="s">
        <v>646</v>
      </c>
      <c r="U23" s="83" t="s">
        <v>124</v>
      </c>
      <c r="V23" s="93"/>
    </row>
    <row r="24" spans="1:22" s="18" customFormat="1" ht="109.5" customHeight="1" thickTop="1" thickBot="1" x14ac:dyDescent="0.3">
      <c r="A24" s="370">
        <v>49</v>
      </c>
      <c r="B24" s="329" t="s">
        <v>58</v>
      </c>
      <c r="C24" s="74" t="s">
        <v>59</v>
      </c>
      <c r="D24" s="74" t="s">
        <v>607</v>
      </c>
      <c r="E24" s="74" t="s">
        <v>8</v>
      </c>
      <c r="F24" s="74" t="s">
        <v>608</v>
      </c>
      <c r="G24" s="74" t="s">
        <v>347</v>
      </c>
      <c r="H24" s="74" t="s">
        <v>609</v>
      </c>
      <c r="I24" s="74" t="s">
        <v>9</v>
      </c>
      <c r="J24" s="74" t="s">
        <v>875</v>
      </c>
      <c r="K24" s="74" t="s">
        <v>28</v>
      </c>
      <c r="L24" s="77">
        <v>0</v>
      </c>
      <c r="M24" s="77">
        <v>0</v>
      </c>
      <c r="N24" s="345"/>
      <c r="O24" s="74" t="s">
        <v>731</v>
      </c>
      <c r="P24" s="286" t="s">
        <v>731</v>
      </c>
      <c r="Q24" s="286" t="s">
        <v>731</v>
      </c>
      <c r="R24" s="286" t="s">
        <v>731</v>
      </c>
      <c r="S24" s="286" t="s">
        <v>731</v>
      </c>
      <c r="T24" s="83" t="s">
        <v>647</v>
      </c>
      <c r="U24" s="83" t="s">
        <v>124</v>
      </c>
      <c r="V24" s="93"/>
    </row>
    <row r="25" spans="1:22" s="18" customFormat="1" ht="103.5" customHeight="1" thickTop="1" thickBot="1" x14ac:dyDescent="0.3">
      <c r="A25" s="370">
        <v>50</v>
      </c>
      <c r="B25" s="329" t="s">
        <v>58</v>
      </c>
      <c r="C25" s="74" t="s">
        <v>59</v>
      </c>
      <c r="D25" s="74" t="s">
        <v>610</v>
      </c>
      <c r="E25" s="74" t="s">
        <v>8</v>
      </c>
      <c r="F25" s="74" t="s">
        <v>611</v>
      </c>
      <c r="G25" s="74" t="s">
        <v>612</v>
      </c>
      <c r="H25" s="74" t="s">
        <v>613</v>
      </c>
      <c r="I25" s="74" t="s">
        <v>614</v>
      </c>
      <c r="J25" s="74">
        <v>33</v>
      </c>
      <c r="K25" s="74" t="s">
        <v>28</v>
      </c>
      <c r="L25" s="77">
        <v>250000</v>
      </c>
      <c r="M25" s="77">
        <v>250000</v>
      </c>
      <c r="N25" s="345"/>
      <c r="O25" s="74" t="s">
        <v>786</v>
      </c>
      <c r="P25" s="286" t="s">
        <v>958</v>
      </c>
      <c r="Q25" s="286" t="s">
        <v>992</v>
      </c>
      <c r="R25" s="286" t="s">
        <v>957</v>
      </c>
      <c r="S25" s="286" t="s">
        <v>957</v>
      </c>
      <c r="T25" s="83" t="s">
        <v>646</v>
      </c>
      <c r="U25" s="83" t="s">
        <v>124</v>
      </c>
      <c r="V25" s="93"/>
    </row>
    <row r="26" spans="1:22" s="18" customFormat="1" ht="87" customHeight="1" thickTop="1" thickBot="1" x14ac:dyDescent="0.3">
      <c r="A26" s="370">
        <v>51</v>
      </c>
      <c r="B26" s="329" t="s">
        <v>58</v>
      </c>
      <c r="C26" s="74" t="s">
        <v>59</v>
      </c>
      <c r="D26" s="74" t="s">
        <v>615</v>
      </c>
      <c r="E26" s="74" t="s">
        <v>8</v>
      </c>
      <c r="F26" s="74" t="s">
        <v>616</v>
      </c>
      <c r="G26" s="74" t="s">
        <v>348</v>
      </c>
      <c r="H26" s="95" t="s">
        <v>617</v>
      </c>
      <c r="I26" s="96" t="s">
        <v>878</v>
      </c>
      <c r="J26" s="96" t="s">
        <v>877</v>
      </c>
      <c r="K26" s="74" t="s">
        <v>28</v>
      </c>
      <c r="L26" s="96">
        <v>150000</v>
      </c>
      <c r="M26" s="96">
        <v>450000</v>
      </c>
      <c r="N26" s="346"/>
      <c r="O26" s="74" t="s">
        <v>787</v>
      </c>
      <c r="P26" s="286" t="s">
        <v>958</v>
      </c>
      <c r="Q26" s="286" t="s">
        <v>993</v>
      </c>
      <c r="R26" s="286" t="s">
        <v>957</v>
      </c>
      <c r="S26" s="286" t="s">
        <v>957</v>
      </c>
      <c r="T26" s="83" t="s">
        <v>648</v>
      </c>
      <c r="U26" s="83" t="s">
        <v>124</v>
      </c>
      <c r="V26" s="93"/>
    </row>
    <row r="27" spans="1:22" s="80" customFormat="1" ht="87" customHeight="1" thickTop="1" thickBot="1" x14ac:dyDescent="0.3">
      <c r="A27" s="370">
        <v>52</v>
      </c>
      <c r="B27" s="329" t="s">
        <v>58</v>
      </c>
      <c r="C27" s="74" t="s">
        <v>59</v>
      </c>
      <c r="D27" s="74" t="s">
        <v>619</v>
      </c>
      <c r="E27" s="74" t="s">
        <v>8</v>
      </c>
      <c r="F27" s="74" t="s">
        <v>620</v>
      </c>
      <c r="G27" s="74" t="s">
        <v>349</v>
      </c>
      <c r="H27" s="83" t="s">
        <v>621</v>
      </c>
      <c r="I27" s="96" t="s">
        <v>618</v>
      </c>
      <c r="J27" s="96" t="s">
        <v>876</v>
      </c>
      <c r="K27" s="74" t="s">
        <v>28</v>
      </c>
      <c r="L27" s="96">
        <v>300000</v>
      </c>
      <c r="M27" s="96">
        <v>300000</v>
      </c>
      <c r="N27" s="346"/>
      <c r="O27" s="74" t="s">
        <v>731</v>
      </c>
      <c r="P27" s="286" t="s">
        <v>135</v>
      </c>
      <c r="Q27" s="286" t="s">
        <v>994</v>
      </c>
      <c r="R27" s="286"/>
      <c r="S27" s="286"/>
      <c r="T27" s="83" t="s">
        <v>647</v>
      </c>
      <c r="U27" s="83" t="s">
        <v>124</v>
      </c>
      <c r="V27" s="94"/>
    </row>
    <row r="28" spans="1:22" s="18" customFormat="1" ht="102" customHeight="1" thickTop="1" thickBot="1" x14ac:dyDescent="0.3">
      <c r="A28" s="370">
        <v>53</v>
      </c>
      <c r="B28" s="329" t="s">
        <v>58</v>
      </c>
      <c r="C28" s="74" t="s">
        <v>59</v>
      </c>
      <c r="D28" s="74" t="s">
        <v>792</v>
      </c>
      <c r="E28" s="74" t="s">
        <v>8</v>
      </c>
      <c r="F28" s="74" t="s">
        <v>790</v>
      </c>
      <c r="G28" s="74" t="s">
        <v>788</v>
      </c>
      <c r="H28" s="74" t="s">
        <v>789</v>
      </c>
      <c r="I28" s="96" t="s">
        <v>618</v>
      </c>
      <c r="J28" s="96" t="s">
        <v>876</v>
      </c>
      <c r="K28" s="74" t="s">
        <v>28</v>
      </c>
      <c r="L28" s="96">
        <v>250000</v>
      </c>
      <c r="M28" s="96">
        <v>358000</v>
      </c>
      <c r="N28" s="346"/>
      <c r="O28" s="74" t="s">
        <v>791</v>
      </c>
      <c r="P28" s="286" t="s">
        <v>958</v>
      </c>
      <c r="Q28" s="286" t="s">
        <v>995</v>
      </c>
      <c r="R28" s="286" t="s">
        <v>957</v>
      </c>
      <c r="S28" s="286" t="s">
        <v>957</v>
      </c>
      <c r="T28" s="83" t="s">
        <v>649</v>
      </c>
      <c r="U28" s="83" t="s">
        <v>124</v>
      </c>
      <c r="V28" s="93"/>
    </row>
    <row r="29" spans="1:22" s="18" customFormat="1" ht="79.5" customHeight="1" thickTop="1" thickBot="1" x14ac:dyDescent="0.3">
      <c r="A29" s="370">
        <v>54</v>
      </c>
      <c r="B29" s="329" t="s">
        <v>58</v>
      </c>
      <c r="C29" s="74" t="s">
        <v>59</v>
      </c>
      <c r="D29" s="74" t="s">
        <v>622</v>
      </c>
      <c r="E29" s="74" t="s">
        <v>8</v>
      </c>
      <c r="F29" s="74" t="s">
        <v>623</v>
      </c>
      <c r="G29" s="74" t="s">
        <v>350</v>
      </c>
      <c r="H29" s="83" t="s">
        <v>624</v>
      </c>
      <c r="I29" s="96" t="s">
        <v>618</v>
      </c>
      <c r="J29" s="96" t="s">
        <v>876</v>
      </c>
      <c r="K29" s="74" t="s">
        <v>28</v>
      </c>
      <c r="L29" s="96">
        <v>900000</v>
      </c>
      <c r="M29" s="96">
        <v>444000</v>
      </c>
      <c r="N29" s="346"/>
      <c r="O29" s="74" t="s">
        <v>8</v>
      </c>
      <c r="P29" s="286" t="s">
        <v>8</v>
      </c>
      <c r="Q29" s="286" t="s">
        <v>8</v>
      </c>
      <c r="R29" s="286" t="s">
        <v>8</v>
      </c>
      <c r="S29" s="286" t="s">
        <v>8</v>
      </c>
      <c r="T29" s="83" t="s">
        <v>650</v>
      </c>
      <c r="U29" s="83" t="s">
        <v>124</v>
      </c>
      <c r="V29" s="93"/>
    </row>
    <row r="30" spans="1:22" s="18" customFormat="1" ht="64.5" customHeight="1" thickTop="1" thickBot="1" x14ac:dyDescent="0.3">
      <c r="A30" s="370">
        <v>55</v>
      </c>
      <c r="B30" s="329" t="s">
        <v>58</v>
      </c>
      <c r="C30" s="74" t="s">
        <v>59</v>
      </c>
      <c r="D30" s="74" t="s">
        <v>625</v>
      </c>
      <c r="E30" s="74" t="s">
        <v>8</v>
      </c>
      <c r="F30" s="74" t="s">
        <v>626</v>
      </c>
      <c r="G30" s="74" t="s">
        <v>351</v>
      </c>
      <c r="H30" s="83" t="s">
        <v>627</v>
      </c>
      <c r="I30" s="96" t="s">
        <v>618</v>
      </c>
      <c r="J30" s="96" t="s">
        <v>876</v>
      </c>
      <c r="K30" s="74" t="s">
        <v>28</v>
      </c>
      <c r="L30" s="96">
        <v>150000</v>
      </c>
      <c r="M30" s="96">
        <v>117000</v>
      </c>
      <c r="N30" s="346"/>
      <c r="O30" s="74" t="s">
        <v>8</v>
      </c>
      <c r="P30" s="286" t="s">
        <v>8</v>
      </c>
      <c r="Q30" s="286" t="s">
        <v>8</v>
      </c>
      <c r="R30" s="286" t="s">
        <v>8</v>
      </c>
      <c r="S30" s="286" t="s">
        <v>8</v>
      </c>
      <c r="T30" s="83" t="s">
        <v>650</v>
      </c>
      <c r="U30" s="83" t="s">
        <v>124</v>
      </c>
      <c r="V30" s="93"/>
    </row>
    <row r="31" spans="1:22" s="18" customFormat="1" ht="103.5" customHeight="1" thickTop="1" thickBot="1" x14ac:dyDescent="0.3">
      <c r="A31" s="370">
        <v>56</v>
      </c>
      <c r="B31" s="329" t="s">
        <v>58</v>
      </c>
      <c r="C31" s="74" t="s">
        <v>59</v>
      </c>
      <c r="D31" s="74" t="s">
        <v>628</v>
      </c>
      <c r="E31" s="74" t="s">
        <v>8</v>
      </c>
      <c r="F31" s="74" t="s">
        <v>629</v>
      </c>
      <c r="G31" s="74" t="s">
        <v>352</v>
      </c>
      <c r="H31" s="83" t="s">
        <v>630</v>
      </c>
      <c r="I31" s="96" t="s">
        <v>618</v>
      </c>
      <c r="J31" s="96" t="s">
        <v>876</v>
      </c>
      <c r="K31" s="74" t="s">
        <v>28</v>
      </c>
      <c r="L31" s="96">
        <v>700000</v>
      </c>
      <c r="M31" s="96">
        <v>700000</v>
      </c>
      <c r="N31" s="346"/>
      <c r="O31" s="74" t="s">
        <v>793</v>
      </c>
      <c r="P31" s="286" t="s">
        <v>968</v>
      </c>
      <c r="Q31" s="286" t="s">
        <v>996</v>
      </c>
      <c r="R31" s="286" t="s">
        <v>997</v>
      </c>
      <c r="S31" s="286" t="s">
        <v>998</v>
      </c>
      <c r="T31" s="83" t="s">
        <v>651</v>
      </c>
      <c r="U31" s="74" t="s">
        <v>124</v>
      </c>
      <c r="V31" s="93"/>
    </row>
    <row r="32" spans="1:22" s="18" customFormat="1" ht="98.25" customHeight="1" thickTop="1" thickBot="1" x14ac:dyDescent="0.3">
      <c r="A32" s="370">
        <v>57</v>
      </c>
      <c r="B32" s="329" t="s">
        <v>58</v>
      </c>
      <c r="C32" s="74" t="s">
        <v>59</v>
      </c>
      <c r="D32" s="74" t="s">
        <v>632</v>
      </c>
      <c r="E32" s="74" t="s">
        <v>8</v>
      </c>
      <c r="F32" s="74" t="s">
        <v>633</v>
      </c>
      <c r="G32" s="74" t="s">
        <v>353</v>
      </c>
      <c r="H32" s="83" t="s">
        <v>634</v>
      </c>
      <c r="I32" s="96" t="s">
        <v>618</v>
      </c>
      <c r="J32" s="96" t="s">
        <v>876</v>
      </c>
      <c r="K32" s="74" t="s">
        <v>28</v>
      </c>
      <c r="L32" s="225">
        <v>120000</v>
      </c>
      <c r="M32" s="225">
        <v>180000</v>
      </c>
      <c r="N32" s="347"/>
      <c r="O32" s="74" t="s">
        <v>346</v>
      </c>
      <c r="P32" s="286" t="s">
        <v>968</v>
      </c>
      <c r="Q32" s="286" t="s">
        <v>996</v>
      </c>
      <c r="R32" s="286" t="s">
        <v>997</v>
      </c>
      <c r="S32" s="286" t="s">
        <v>998</v>
      </c>
      <c r="T32" s="83" t="s">
        <v>652</v>
      </c>
      <c r="U32" s="74" t="s">
        <v>124</v>
      </c>
      <c r="V32" s="93"/>
    </row>
    <row r="33" spans="1:22" s="18" customFormat="1" ht="84.75" customHeight="1" thickTop="1" thickBot="1" x14ac:dyDescent="0.3">
      <c r="A33" s="370">
        <v>58</v>
      </c>
      <c r="B33" s="329" t="s">
        <v>58</v>
      </c>
      <c r="C33" s="74" t="s">
        <v>59</v>
      </c>
      <c r="D33" s="74" t="s">
        <v>635</v>
      </c>
      <c r="E33" s="74" t="s">
        <v>8</v>
      </c>
      <c r="F33" s="74" t="s">
        <v>636</v>
      </c>
      <c r="G33" s="74" t="s">
        <v>354</v>
      </c>
      <c r="H33" s="83" t="s">
        <v>637</v>
      </c>
      <c r="I33" s="96" t="s">
        <v>618</v>
      </c>
      <c r="J33" s="96" t="s">
        <v>876</v>
      </c>
      <c r="K33" s="74" t="s">
        <v>28</v>
      </c>
      <c r="L33" s="96">
        <v>300000</v>
      </c>
      <c r="M33" s="96">
        <v>306740</v>
      </c>
      <c r="N33" s="346"/>
      <c r="O33" s="74" t="s">
        <v>631</v>
      </c>
      <c r="P33" s="286" t="s">
        <v>958</v>
      </c>
      <c r="Q33" s="286" t="s">
        <v>999</v>
      </c>
      <c r="R33" s="286" t="s">
        <v>957</v>
      </c>
      <c r="S33" s="286" t="s">
        <v>957</v>
      </c>
      <c r="T33" s="83" t="s">
        <v>653</v>
      </c>
      <c r="U33" s="74" t="s">
        <v>124</v>
      </c>
      <c r="V33" s="93"/>
    </row>
    <row r="34" spans="1:22" s="18" customFormat="1" ht="82.5" customHeight="1" thickTop="1" thickBot="1" x14ac:dyDescent="0.3">
      <c r="A34" s="370">
        <v>59</v>
      </c>
      <c r="B34" s="329" t="s">
        <v>58</v>
      </c>
      <c r="C34" s="74" t="s">
        <v>59</v>
      </c>
      <c r="D34" s="74" t="s">
        <v>638</v>
      </c>
      <c r="E34" s="74" t="s">
        <v>8</v>
      </c>
      <c r="F34" s="74" t="s">
        <v>639</v>
      </c>
      <c r="G34" s="74" t="s">
        <v>355</v>
      </c>
      <c r="H34" s="74" t="s">
        <v>640</v>
      </c>
      <c r="I34" s="96" t="s">
        <v>618</v>
      </c>
      <c r="J34" s="96" t="s">
        <v>876</v>
      </c>
      <c r="K34" s="74" t="s">
        <v>28</v>
      </c>
      <c r="L34" s="96">
        <v>60000</v>
      </c>
      <c r="M34" s="96">
        <v>300000</v>
      </c>
      <c r="N34" s="346"/>
      <c r="O34" s="83" t="s">
        <v>641</v>
      </c>
      <c r="P34" s="288" t="s">
        <v>968</v>
      </c>
      <c r="Q34" s="288" t="s">
        <v>1000</v>
      </c>
      <c r="R34" s="288" t="s">
        <v>1001</v>
      </c>
      <c r="S34" s="288" t="s">
        <v>1002</v>
      </c>
      <c r="T34" s="83" t="s">
        <v>654</v>
      </c>
      <c r="U34" s="74" t="s">
        <v>124</v>
      </c>
      <c r="V34" s="93"/>
    </row>
    <row r="35" spans="1:22" s="80" customFormat="1" ht="62.25" customHeight="1" thickTop="1" thickBot="1" x14ac:dyDescent="0.3">
      <c r="A35" s="370">
        <v>60</v>
      </c>
      <c r="B35" s="329" t="s">
        <v>58</v>
      </c>
      <c r="C35" s="74" t="s">
        <v>59</v>
      </c>
      <c r="D35" s="74" t="s">
        <v>642</v>
      </c>
      <c r="E35" s="74" t="s">
        <v>8</v>
      </c>
      <c r="F35" s="74" t="s">
        <v>643</v>
      </c>
      <c r="G35" s="74" t="s">
        <v>356</v>
      </c>
      <c r="H35" s="74" t="s">
        <v>644</v>
      </c>
      <c r="I35" s="96" t="s">
        <v>618</v>
      </c>
      <c r="J35" s="96" t="s">
        <v>876</v>
      </c>
      <c r="K35" s="74" t="s">
        <v>28</v>
      </c>
      <c r="L35" s="96">
        <v>250000</v>
      </c>
      <c r="M35" s="96">
        <v>250000</v>
      </c>
      <c r="N35" s="346"/>
      <c r="O35" s="74" t="s">
        <v>796</v>
      </c>
      <c r="P35" s="288" t="s">
        <v>968</v>
      </c>
      <c r="Q35" s="286" t="s">
        <v>1003</v>
      </c>
      <c r="R35" s="288" t="s">
        <v>1001</v>
      </c>
      <c r="S35" s="288" t="s">
        <v>1002</v>
      </c>
      <c r="T35" s="83" t="s">
        <v>654</v>
      </c>
      <c r="U35" s="74" t="s">
        <v>124</v>
      </c>
      <c r="V35" s="94"/>
    </row>
    <row r="36" spans="1:22" s="80" customFormat="1" ht="112.5" customHeight="1" thickTop="1" thickBot="1" x14ac:dyDescent="0.3">
      <c r="A36" s="370">
        <v>61</v>
      </c>
      <c r="B36" s="331" t="s">
        <v>58</v>
      </c>
      <c r="C36" s="74" t="s">
        <v>59</v>
      </c>
      <c r="D36" s="74" t="s">
        <v>794</v>
      </c>
      <c r="E36" s="91" t="s">
        <v>344</v>
      </c>
      <c r="F36" s="74" t="s">
        <v>795</v>
      </c>
      <c r="G36" s="74" t="s">
        <v>70</v>
      </c>
      <c r="H36" s="74" t="s">
        <v>71</v>
      </c>
      <c r="I36" s="74" t="s">
        <v>72</v>
      </c>
      <c r="J36" s="74">
        <v>8</v>
      </c>
      <c r="K36" s="74" t="s">
        <v>67</v>
      </c>
      <c r="L36" s="88">
        <v>7771500</v>
      </c>
      <c r="M36" s="88">
        <v>8826487.1899999995</v>
      </c>
      <c r="N36" s="348"/>
      <c r="O36" s="74" t="s">
        <v>342</v>
      </c>
      <c r="P36" s="286" t="s">
        <v>958</v>
      </c>
      <c r="Q36" s="286" t="s">
        <v>1004</v>
      </c>
      <c r="R36" s="286" t="s">
        <v>957</v>
      </c>
      <c r="S36" s="286" t="s">
        <v>957</v>
      </c>
      <c r="T36" s="83" t="s">
        <v>655</v>
      </c>
      <c r="U36" s="74" t="s">
        <v>124</v>
      </c>
      <c r="V36" s="94"/>
    </row>
    <row r="37" spans="1:22" ht="104.25" customHeight="1" thickTop="1" thickBot="1" x14ac:dyDescent="0.3">
      <c r="A37" s="370">
        <v>62</v>
      </c>
      <c r="B37" s="331" t="s">
        <v>58</v>
      </c>
      <c r="C37" s="74" t="s">
        <v>59</v>
      </c>
      <c r="D37" s="74" t="s">
        <v>797</v>
      </c>
      <c r="E37" s="74" t="s">
        <v>8</v>
      </c>
      <c r="F37" s="74" t="s">
        <v>847</v>
      </c>
      <c r="G37" s="74" t="s">
        <v>73</v>
      </c>
      <c r="H37" s="74" t="s">
        <v>71</v>
      </c>
      <c r="I37" s="74" t="s">
        <v>73</v>
      </c>
      <c r="J37" s="74" t="s">
        <v>886</v>
      </c>
      <c r="K37" s="79" t="s">
        <v>74</v>
      </c>
      <c r="L37" s="96">
        <v>1392000</v>
      </c>
      <c r="M37" s="96">
        <v>1392000</v>
      </c>
      <c r="N37" s="346"/>
      <c r="O37" s="74" t="s">
        <v>798</v>
      </c>
      <c r="P37" s="286" t="s">
        <v>958</v>
      </c>
      <c r="Q37" s="286" t="s">
        <v>1005</v>
      </c>
      <c r="R37" s="286" t="s">
        <v>957</v>
      </c>
      <c r="S37" s="286" t="s">
        <v>957</v>
      </c>
      <c r="T37" s="83" t="s">
        <v>656</v>
      </c>
      <c r="U37" s="74" t="s">
        <v>124</v>
      </c>
      <c r="V37" s="92"/>
    </row>
    <row r="38" spans="1:22" ht="73.5" customHeight="1" thickTop="1" thickBot="1" x14ac:dyDescent="0.3">
      <c r="A38" s="370">
        <v>63</v>
      </c>
      <c r="B38" s="331" t="s">
        <v>58</v>
      </c>
      <c r="C38" s="74" t="s">
        <v>59</v>
      </c>
      <c r="D38" s="74" t="s">
        <v>75</v>
      </c>
      <c r="E38" s="74" t="s">
        <v>8</v>
      </c>
      <c r="F38" s="74" t="s">
        <v>76</v>
      </c>
      <c r="G38" s="74" t="s">
        <v>77</v>
      </c>
      <c r="H38" s="74" t="s">
        <v>71</v>
      </c>
      <c r="I38" s="74" t="s">
        <v>77</v>
      </c>
      <c r="J38" s="74" t="s">
        <v>887</v>
      </c>
      <c r="K38" s="79" t="s">
        <v>78</v>
      </c>
      <c r="L38" s="88">
        <v>1632000</v>
      </c>
      <c r="M38" s="88">
        <v>0</v>
      </c>
      <c r="N38" s="348"/>
      <c r="O38" s="74" t="s">
        <v>731</v>
      </c>
      <c r="P38" s="286" t="s">
        <v>731</v>
      </c>
      <c r="Q38" s="286" t="s">
        <v>731</v>
      </c>
      <c r="R38" s="286" t="s">
        <v>731</v>
      </c>
      <c r="S38" s="286" t="s">
        <v>731</v>
      </c>
      <c r="T38" s="83" t="s">
        <v>656</v>
      </c>
      <c r="U38" s="74" t="s">
        <v>124</v>
      </c>
      <c r="V38" s="92"/>
    </row>
    <row r="39" spans="1:22" ht="118.5" customHeight="1" thickTop="1" thickBot="1" x14ac:dyDescent="0.3">
      <c r="A39" s="370">
        <v>64</v>
      </c>
      <c r="B39" s="331" t="s">
        <v>58</v>
      </c>
      <c r="C39" s="74" t="s">
        <v>59</v>
      </c>
      <c r="D39" s="74" t="s">
        <v>799</v>
      </c>
      <c r="E39" s="74" t="s">
        <v>8</v>
      </c>
      <c r="F39" s="74" t="s">
        <v>846</v>
      </c>
      <c r="G39" s="74" t="s">
        <v>79</v>
      </c>
      <c r="H39" s="74" t="s">
        <v>71</v>
      </c>
      <c r="I39" s="74" t="s">
        <v>79</v>
      </c>
      <c r="J39" s="226">
        <v>32</v>
      </c>
      <c r="K39" s="79" t="s">
        <v>80</v>
      </c>
      <c r="L39" s="74">
        <v>1472000</v>
      </c>
      <c r="M39" s="74">
        <v>1472000</v>
      </c>
      <c r="N39" s="286"/>
      <c r="O39" s="74" t="s">
        <v>838</v>
      </c>
      <c r="P39" s="286" t="s">
        <v>958</v>
      </c>
      <c r="Q39" s="286" t="s">
        <v>978</v>
      </c>
      <c r="R39" s="286" t="s">
        <v>957</v>
      </c>
      <c r="S39" s="286" t="s">
        <v>957</v>
      </c>
      <c r="T39" s="83" t="s">
        <v>656</v>
      </c>
      <c r="U39" s="74" t="s">
        <v>124</v>
      </c>
      <c r="V39" s="92"/>
    </row>
    <row r="40" spans="1:22" ht="98.25" customHeight="1" thickTop="1" thickBot="1" x14ac:dyDescent="0.3">
      <c r="A40" s="370">
        <v>65</v>
      </c>
      <c r="B40" s="331" t="s">
        <v>58</v>
      </c>
      <c r="C40" s="74" t="s">
        <v>59</v>
      </c>
      <c r="D40" s="74" t="s">
        <v>840</v>
      </c>
      <c r="E40" s="74" t="s">
        <v>8</v>
      </c>
      <c r="F40" s="74" t="s">
        <v>845</v>
      </c>
      <c r="G40" s="74" t="s">
        <v>839</v>
      </c>
      <c r="H40" s="74" t="s">
        <v>71</v>
      </c>
      <c r="I40" s="74" t="s">
        <v>839</v>
      </c>
      <c r="J40" s="74">
        <v>12</v>
      </c>
      <c r="K40" s="79" t="s">
        <v>74</v>
      </c>
      <c r="L40" s="88">
        <v>1040000</v>
      </c>
      <c r="M40" s="88">
        <v>1040000</v>
      </c>
      <c r="N40" s="348"/>
      <c r="O40" s="74" t="s">
        <v>798</v>
      </c>
      <c r="P40" s="286" t="s">
        <v>958</v>
      </c>
      <c r="Q40" s="286" t="s">
        <v>1005</v>
      </c>
      <c r="R40" s="286" t="s">
        <v>957</v>
      </c>
      <c r="S40" s="286" t="s">
        <v>957</v>
      </c>
      <c r="T40" s="83" t="s">
        <v>656</v>
      </c>
      <c r="U40" s="74" t="s">
        <v>124</v>
      </c>
      <c r="V40" s="92"/>
    </row>
    <row r="41" spans="1:22" s="1" customFormat="1" ht="90" customHeight="1" thickTop="1" thickBot="1" x14ac:dyDescent="0.3">
      <c r="A41" s="370">
        <v>66</v>
      </c>
      <c r="B41" s="331" t="s">
        <v>58</v>
      </c>
      <c r="C41" s="74" t="s">
        <v>59</v>
      </c>
      <c r="D41" s="74" t="s">
        <v>664</v>
      </c>
      <c r="E41" s="74" t="s">
        <v>8</v>
      </c>
      <c r="F41" s="74" t="s">
        <v>665</v>
      </c>
      <c r="G41" s="74" t="s">
        <v>106</v>
      </c>
      <c r="H41" s="74" t="s">
        <v>107</v>
      </c>
      <c r="I41" s="74" t="s">
        <v>841</v>
      </c>
      <c r="J41" s="74" t="s">
        <v>888</v>
      </c>
      <c r="K41" s="74" t="s">
        <v>10</v>
      </c>
      <c r="L41" s="76">
        <v>150000</v>
      </c>
      <c r="M41" s="76">
        <v>150000</v>
      </c>
      <c r="N41" s="287"/>
      <c r="O41" s="74" t="s">
        <v>786</v>
      </c>
      <c r="P41" s="286" t="s">
        <v>958</v>
      </c>
      <c r="Q41" s="286" t="s">
        <v>999</v>
      </c>
      <c r="R41" s="286" t="s">
        <v>957</v>
      </c>
      <c r="S41" s="286" t="s">
        <v>957</v>
      </c>
      <c r="T41" s="83" t="s">
        <v>657</v>
      </c>
      <c r="U41" s="74" t="s">
        <v>124</v>
      </c>
      <c r="V41" s="97"/>
    </row>
    <row r="42" spans="1:22" ht="83.25" customHeight="1" thickTop="1" thickBot="1" x14ac:dyDescent="0.3">
      <c r="A42" s="370">
        <v>67</v>
      </c>
      <c r="B42" s="331" t="s">
        <v>81</v>
      </c>
      <c r="C42" s="74" t="s">
        <v>59</v>
      </c>
      <c r="D42" s="74" t="s">
        <v>823</v>
      </c>
      <c r="E42" s="74" t="s">
        <v>271</v>
      </c>
      <c r="F42" s="74" t="s">
        <v>824</v>
      </c>
      <c r="G42" s="74" t="s">
        <v>825</v>
      </c>
      <c r="H42" s="74" t="s">
        <v>826</v>
      </c>
      <c r="I42" s="74" t="s">
        <v>827</v>
      </c>
      <c r="J42" s="74" t="s">
        <v>879</v>
      </c>
      <c r="K42" s="74" t="s">
        <v>23</v>
      </c>
      <c r="L42" s="84">
        <v>1936405</v>
      </c>
      <c r="M42" s="84">
        <v>1936405</v>
      </c>
      <c r="N42" s="344"/>
      <c r="O42" s="74" t="s">
        <v>8</v>
      </c>
      <c r="P42" s="286" t="s">
        <v>8</v>
      </c>
      <c r="Q42" s="286" t="s">
        <v>8</v>
      </c>
      <c r="R42" s="286" t="s">
        <v>8</v>
      </c>
      <c r="S42" s="286" t="s">
        <v>8</v>
      </c>
      <c r="T42" s="83" t="s">
        <v>658</v>
      </c>
      <c r="U42" s="74" t="s">
        <v>124</v>
      </c>
      <c r="V42" s="92"/>
    </row>
    <row r="43" spans="1:22" ht="75" customHeight="1" thickTop="1" thickBot="1" x14ac:dyDescent="0.3">
      <c r="A43" s="370">
        <v>68</v>
      </c>
      <c r="B43" s="331" t="s">
        <v>82</v>
      </c>
      <c r="C43" s="74" t="s">
        <v>59</v>
      </c>
      <c r="D43" s="74" t="s">
        <v>802</v>
      </c>
      <c r="E43" s="74" t="s">
        <v>271</v>
      </c>
      <c r="F43" s="74" t="s">
        <v>83</v>
      </c>
      <c r="G43" s="74" t="s">
        <v>84</v>
      </c>
      <c r="H43" s="74" t="s">
        <v>84</v>
      </c>
      <c r="I43" s="74" t="s">
        <v>842</v>
      </c>
      <c r="J43" s="74" t="s">
        <v>882</v>
      </c>
      <c r="K43" s="74" t="s">
        <v>23</v>
      </c>
      <c r="L43" s="84">
        <v>22000000</v>
      </c>
      <c r="M43" s="84">
        <v>21848466.41</v>
      </c>
      <c r="N43" s="344"/>
      <c r="O43" s="74" t="s">
        <v>269</v>
      </c>
      <c r="P43" s="286" t="s">
        <v>968</v>
      </c>
      <c r="Q43" s="286" t="s">
        <v>1006</v>
      </c>
      <c r="R43" s="286" t="s">
        <v>957</v>
      </c>
      <c r="S43" s="286" t="s">
        <v>957</v>
      </c>
      <c r="T43" s="83" t="s">
        <v>659</v>
      </c>
      <c r="U43" s="74" t="s">
        <v>124</v>
      </c>
      <c r="V43" s="92"/>
    </row>
    <row r="44" spans="1:22" ht="88.5" customHeight="1" thickTop="1" thickBot="1" x14ac:dyDescent="0.3">
      <c r="A44" s="370">
        <v>69</v>
      </c>
      <c r="B44" s="331" t="s">
        <v>81</v>
      </c>
      <c r="C44" s="74" t="s">
        <v>59</v>
      </c>
      <c r="D44" s="74" t="s">
        <v>850</v>
      </c>
      <c r="E44" s="74" t="s">
        <v>271</v>
      </c>
      <c r="F44" s="74" t="s">
        <v>854</v>
      </c>
      <c r="G44" s="74" t="s">
        <v>851</v>
      </c>
      <c r="H44" s="74" t="s">
        <v>852</v>
      </c>
      <c r="I44" s="74" t="s">
        <v>843</v>
      </c>
      <c r="J44" s="74" t="s">
        <v>887</v>
      </c>
      <c r="K44" s="74" t="s">
        <v>23</v>
      </c>
      <c r="L44" s="84">
        <v>4576988</v>
      </c>
      <c r="M44" s="84">
        <v>3000000</v>
      </c>
      <c r="N44" s="344"/>
      <c r="O44" s="74" t="s">
        <v>731</v>
      </c>
      <c r="P44" s="286" t="s">
        <v>731</v>
      </c>
      <c r="Q44" s="286" t="s">
        <v>731</v>
      </c>
      <c r="R44" s="286" t="s">
        <v>731</v>
      </c>
      <c r="S44" s="286" t="s">
        <v>731</v>
      </c>
      <c r="T44" s="83" t="s">
        <v>660</v>
      </c>
      <c r="U44" s="74" t="s">
        <v>124</v>
      </c>
      <c r="V44" s="92"/>
    </row>
    <row r="45" spans="1:22" ht="78.75" customHeight="1" thickTop="1" thickBot="1" x14ac:dyDescent="0.3">
      <c r="A45" s="370">
        <v>70</v>
      </c>
      <c r="B45" s="331" t="s">
        <v>81</v>
      </c>
      <c r="C45" s="74" t="s">
        <v>59</v>
      </c>
      <c r="D45" s="74" t="s">
        <v>820</v>
      </c>
      <c r="E45" s="74" t="s">
        <v>271</v>
      </c>
      <c r="F45" s="74" t="s">
        <v>85</v>
      </c>
      <c r="G45" s="74" t="s">
        <v>86</v>
      </c>
      <c r="H45" s="74" t="s">
        <v>87</v>
      </c>
      <c r="I45" s="74" t="s">
        <v>844</v>
      </c>
      <c r="J45" s="74" t="s">
        <v>879</v>
      </c>
      <c r="K45" s="74" t="s">
        <v>23</v>
      </c>
      <c r="L45" s="84">
        <v>9387156</v>
      </c>
      <c r="M45" s="84">
        <v>15403183.1</v>
      </c>
      <c r="N45" s="344"/>
      <c r="O45" s="74" t="s">
        <v>8</v>
      </c>
      <c r="P45" s="286" t="s">
        <v>8</v>
      </c>
      <c r="Q45" s="286" t="s">
        <v>8</v>
      </c>
      <c r="R45" s="286" t="s">
        <v>8</v>
      </c>
      <c r="S45" s="286" t="s">
        <v>8</v>
      </c>
      <c r="T45" s="83" t="s">
        <v>658</v>
      </c>
      <c r="U45" s="74" t="s">
        <v>124</v>
      </c>
      <c r="V45" s="92"/>
    </row>
    <row r="46" spans="1:22" ht="73.5" thickTop="1" thickBot="1" x14ac:dyDescent="0.3">
      <c r="A46" s="370">
        <v>71</v>
      </c>
      <c r="B46" s="331" t="s">
        <v>81</v>
      </c>
      <c r="C46" s="74" t="s">
        <v>59</v>
      </c>
      <c r="D46" s="74" t="s">
        <v>821</v>
      </c>
      <c r="E46" s="74" t="s">
        <v>8</v>
      </c>
      <c r="F46" s="74" t="s">
        <v>88</v>
      </c>
      <c r="G46" s="74" t="s">
        <v>89</v>
      </c>
      <c r="H46" s="74" t="s">
        <v>90</v>
      </c>
      <c r="I46" s="74" t="s">
        <v>90</v>
      </c>
      <c r="J46" s="74" t="s">
        <v>889</v>
      </c>
      <c r="K46" s="74" t="s">
        <v>23</v>
      </c>
      <c r="L46" s="76">
        <v>23000000</v>
      </c>
      <c r="M46" s="76">
        <v>19689296.809999999</v>
      </c>
      <c r="N46" s="287"/>
      <c r="O46" s="74" t="s">
        <v>800</v>
      </c>
      <c r="P46" s="286" t="s">
        <v>968</v>
      </c>
      <c r="Q46" s="286" t="s">
        <v>1007</v>
      </c>
      <c r="R46" s="286" t="s">
        <v>974</v>
      </c>
      <c r="S46" s="286" t="s">
        <v>1008</v>
      </c>
      <c r="T46" s="83" t="s">
        <v>661</v>
      </c>
      <c r="U46" s="74" t="s">
        <v>124</v>
      </c>
      <c r="V46" s="92"/>
    </row>
    <row r="47" spans="1:22" ht="80.25" customHeight="1" thickTop="1" thickBot="1" x14ac:dyDescent="0.3">
      <c r="A47" s="370">
        <v>72</v>
      </c>
      <c r="B47" s="331" t="s">
        <v>81</v>
      </c>
      <c r="C47" s="74" t="s">
        <v>59</v>
      </c>
      <c r="D47" s="74" t="s">
        <v>822</v>
      </c>
      <c r="E47" s="74" t="s">
        <v>8</v>
      </c>
      <c r="F47" s="74" t="s">
        <v>91</v>
      </c>
      <c r="G47" s="74" t="s">
        <v>92</v>
      </c>
      <c r="H47" s="74" t="s">
        <v>92</v>
      </c>
      <c r="I47" s="74" t="s">
        <v>9</v>
      </c>
      <c r="J47" s="74" t="s">
        <v>890</v>
      </c>
      <c r="K47" s="74" t="s">
        <v>23</v>
      </c>
      <c r="L47" s="76">
        <v>23811987.670000002</v>
      </c>
      <c r="M47" s="76">
        <v>22420672.109999999</v>
      </c>
      <c r="N47" s="287"/>
      <c r="O47" s="74" t="s">
        <v>801</v>
      </c>
      <c r="P47" s="286" t="s">
        <v>958</v>
      </c>
      <c r="Q47" s="286" t="s">
        <v>1009</v>
      </c>
      <c r="R47" s="286" t="s">
        <v>957</v>
      </c>
      <c r="S47" s="286" t="s">
        <v>957</v>
      </c>
      <c r="T47" s="83" t="s">
        <v>661</v>
      </c>
      <c r="U47" s="74" t="s">
        <v>124</v>
      </c>
      <c r="V47" s="92"/>
    </row>
    <row r="48" spans="1:22" s="18" customFormat="1" ht="122.25" customHeight="1" thickTop="1" thickBot="1" x14ac:dyDescent="0.3">
      <c r="A48" s="383">
        <v>73</v>
      </c>
      <c r="B48" s="384" t="s">
        <v>81</v>
      </c>
      <c r="C48" s="385" t="s">
        <v>59</v>
      </c>
      <c r="D48" s="385" t="s">
        <v>93</v>
      </c>
      <c r="E48" s="385" t="s">
        <v>8</v>
      </c>
      <c r="F48" s="385" t="s">
        <v>94</v>
      </c>
      <c r="G48" s="385" t="s">
        <v>95</v>
      </c>
      <c r="H48" s="385" t="s">
        <v>96</v>
      </c>
      <c r="I48" s="385" t="s">
        <v>9</v>
      </c>
      <c r="J48" s="385" t="s">
        <v>891</v>
      </c>
      <c r="K48" s="385" t="s">
        <v>23</v>
      </c>
      <c r="L48" s="386" t="s">
        <v>97</v>
      </c>
      <c r="M48" s="387">
        <v>458786.11</v>
      </c>
      <c r="N48" s="387"/>
      <c r="O48" s="385" t="s">
        <v>270</v>
      </c>
      <c r="P48" s="385" t="s">
        <v>958</v>
      </c>
      <c r="Q48" s="385" t="s">
        <v>1010</v>
      </c>
      <c r="R48" s="385" t="s">
        <v>957</v>
      </c>
      <c r="S48" s="385" t="s">
        <v>957</v>
      </c>
      <c r="T48" s="388" t="s">
        <v>660</v>
      </c>
      <c r="U48" s="385" t="s">
        <v>124</v>
      </c>
      <c r="V48" s="93"/>
    </row>
    <row r="49" spans="1:22" ht="163.5" customHeight="1" thickTop="1" thickBot="1" x14ac:dyDescent="0.3">
      <c r="A49" s="370">
        <v>74</v>
      </c>
      <c r="B49" s="331" t="s">
        <v>81</v>
      </c>
      <c r="C49" s="74" t="s">
        <v>59</v>
      </c>
      <c r="D49" s="74" t="s">
        <v>803</v>
      </c>
      <c r="E49" s="74" t="s">
        <v>8</v>
      </c>
      <c r="F49" s="74" t="s">
        <v>814</v>
      </c>
      <c r="G49" s="74" t="s">
        <v>815</v>
      </c>
      <c r="H49" s="74" t="s">
        <v>98</v>
      </c>
      <c r="I49" s="74" t="s">
        <v>9</v>
      </c>
      <c r="J49" s="74" t="s">
        <v>895</v>
      </c>
      <c r="K49" s="74" t="s">
        <v>23</v>
      </c>
      <c r="L49" s="79" t="s">
        <v>99</v>
      </c>
      <c r="M49" s="79" t="s">
        <v>99</v>
      </c>
      <c r="N49" s="341"/>
      <c r="O49" s="74" t="s">
        <v>270</v>
      </c>
      <c r="P49" s="286" t="s">
        <v>958</v>
      </c>
      <c r="Q49" s="286" t="s">
        <v>1010</v>
      </c>
      <c r="R49" s="286" t="s">
        <v>957</v>
      </c>
      <c r="S49" s="286" t="s">
        <v>957</v>
      </c>
      <c r="T49" s="83" t="s">
        <v>662</v>
      </c>
      <c r="U49" s="74" t="s">
        <v>124</v>
      </c>
      <c r="V49" s="92"/>
    </row>
    <row r="50" spans="1:22" ht="68.25" customHeight="1" thickTop="1" thickBot="1" x14ac:dyDescent="0.3">
      <c r="A50" s="370">
        <v>75</v>
      </c>
      <c r="B50" s="331" t="s">
        <v>100</v>
      </c>
      <c r="C50" s="74" t="s">
        <v>59</v>
      </c>
      <c r="D50" s="74" t="s">
        <v>101</v>
      </c>
      <c r="E50" s="74" t="s">
        <v>8</v>
      </c>
      <c r="F50" s="74" t="s">
        <v>102</v>
      </c>
      <c r="G50" s="74" t="s">
        <v>103</v>
      </c>
      <c r="H50" s="74" t="s">
        <v>103</v>
      </c>
      <c r="I50" s="74" t="s">
        <v>9</v>
      </c>
      <c r="J50" s="74" t="s">
        <v>884</v>
      </c>
      <c r="K50" s="74" t="s">
        <v>23</v>
      </c>
      <c r="L50" s="84">
        <v>2492678</v>
      </c>
      <c r="M50" s="84">
        <v>4492677.57</v>
      </c>
      <c r="N50" s="349"/>
      <c r="O50" s="224" t="s">
        <v>805</v>
      </c>
      <c r="P50" s="290" t="s">
        <v>958</v>
      </c>
      <c r="Q50" s="290" t="s">
        <v>1011</v>
      </c>
      <c r="R50" s="290" t="s">
        <v>957</v>
      </c>
      <c r="S50" s="290" t="s">
        <v>957</v>
      </c>
      <c r="T50" s="83" t="s">
        <v>658</v>
      </c>
      <c r="U50" s="74" t="s">
        <v>124</v>
      </c>
      <c r="V50" s="92"/>
    </row>
    <row r="51" spans="1:22" ht="81" customHeight="1" thickTop="1" thickBot="1" x14ac:dyDescent="0.3">
      <c r="A51" s="370">
        <v>76</v>
      </c>
      <c r="B51" s="331" t="s">
        <v>100</v>
      </c>
      <c r="C51" s="74" t="s">
        <v>59</v>
      </c>
      <c r="D51" s="74" t="s">
        <v>807</v>
      </c>
      <c r="E51" s="74" t="s">
        <v>8</v>
      </c>
      <c r="F51" s="74" t="s">
        <v>808</v>
      </c>
      <c r="G51" s="74" t="s">
        <v>809</v>
      </c>
      <c r="H51" s="74" t="s">
        <v>809</v>
      </c>
      <c r="I51" s="74" t="s">
        <v>9</v>
      </c>
      <c r="J51" s="74" t="s">
        <v>892</v>
      </c>
      <c r="K51" s="74" t="s">
        <v>23</v>
      </c>
      <c r="L51" s="84">
        <v>1100000</v>
      </c>
      <c r="M51" s="84">
        <v>1100000</v>
      </c>
      <c r="N51" s="344"/>
      <c r="O51" s="74" t="s">
        <v>270</v>
      </c>
      <c r="P51" s="286" t="s">
        <v>958</v>
      </c>
      <c r="Q51" s="286" t="s">
        <v>1010</v>
      </c>
      <c r="R51" s="286" t="s">
        <v>957</v>
      </c>
      <c r="S51" s="286" t="s">
        <v>957</v>
      </c>
      <c r="T51" s="83" t="s">
        <v>662</v>
      </c>
      <c r="U51" s="74" t="s">
        <v>124</v>
      </c>
      <c r="V51" s="92"/>
    </row>
    <row r="52" spans="1:22" ht="85.5" customHeight="1" thickTop="1" thickBot="1" x14ac:dyDescent="0.3">
      <c r="A52" s="370">
        <v>77</v>
      </c>
      <c r="B52" s="331" t="s">
        <v>100</v>
      </c>
      <c r="C52" s="74" t="s">
        <v>59</v>
      </c>
      <c r="D52" s="74" t="s">
        <v>272</v>
      </c>
      <c r="E52" s="74" t="s">
        <v>8</v>
      </c>
      <c r="F52" s="74" t="s">
        <v>104</v>
      </c>
      <c r="G52" s="74" t="s">
        <v>105</v>
      </c>
      <c r="H52" s="74" t="s">
        <v>105</v>
      </c>
      <c r="I52" s="74" t="s">
        <v>9</v>
      </c>
      <c r="J52" s="74" t="s">
        <v>892</v>
      </c>
      <c r="K52" s="74" t="s">
        <v>23</v>
      </c>
      <c r="L52" s="84">
        <v>300000</v>
      </c>
      <c r="M52" s="84">
        <v>0</v>
      </c>
      <c r="N52" s="344"/>
      <c r="O52" s="74" t="s">
        <v>806</v>
      </c>
      <c r="P52" s="286" t="s">
        <v>806</v>
      </c>
      <c r="Q52" s="286" t="s">
        <v>806</v>
      </c>
      <c r="R52" s="286" t="s">
        <v>806</v>
      </c>
      <c r="S52" s="286" t="s">
        <v>806</v>
      </c>
      <c r="T52" s="83" t="s">
        <v>662</v>
      </c>
      <c r="U52" s="74" t="s">
        <v>124</v>
      </c>
      <c r="V52" s="92"/>
    </row>
    <row r="53" spans="1:22" ht="117" customHeight="1" thickTop="1" thickBot="1" x14ac:dyDescent="0.3">
      <c r="A53" s="370">
        <v>78</v>
      </c>
      <c r="B53" s="331" t="s">
        <v>108</v>
      </c>
      <c r="C53" s="74" t="s">
        <v>59</v>
      </c>
      <c r="D53" s="74" t="s">
        <v>804</v>
      </c>
      <c r="E53" s="74" t="s">
        <v>8</v>
      </c>
      <c r="F53" s="74" t="s">
        <v>110</v>
      </c>
      <c r="G53" s="74" t="s">
        <v>111</v>
      </c>
      <c r="H53" s="74" t="s">
        <v>112</v>
      </c>
      <c r="I53" s="74" t="s">
        <v>867</v>
      </c>
      <c r="J53" s="74" t="s">
        <v>894</v>
      </c>
      <c r="K53" s="74" t="s">
        <v>23</v>
      </c>
      <c r="L53" s="84">
        <v>2000000</v>
      </c>
      <c r="M53" s="84">
        <v>2000000</v>
      </c>
      <c r="N53" s="344"/>
      <c r="O53" s="74" t="s">
        <v>270</v>
      </c>
      <c r="P53" s="286" t="s">
        <v>958</v>
      </c>
      <c r="Q53" s="286" t="s">
        <v>1012</v>
      </c>
      <c r="R53" s="286" t="s">
        <v>1013</v>
      </c>
      <c r="S53" s="286" t="s">
        <v>1014</v>
      </c>
      <c r="T53" s="83" t="s">
        <v>663</v>
      </c>
      <c r="U53" s="74" t="s">
        <v>124</v>
      </c>
      <c r="V53" s="92"/>
    </row>
    <row r="54" spans="1:22" ht="102" customHeight="1" thickTop="1" thickBot="1" x14ac:dyDescent="0.3">
      <c r="A54" s="370">
        <v>79</v>
      </c>
      <c r="B54" s="331" t="s">
        <v>108</v>
      </c>
      <c r="C54" s="74" t="s">
        <v>59</v>
      </c>
      <c r="D54" s="74" t="s">
        <v>109</v>
      </c>
      <c r="E54" s="74" t="s">
        <v>8</v>
      </c>
      <c r="F54" s="74" t="s">
        <v>110</v>
      </c>
      <c r="G54" s="74" t="s">
        <v>113</v>
      </c>
      <c r="H54" s="74" t="s">
        <v>113</v>
      </c>
      <c r="I54" s="74" t="s">
        <v>866</v>
      </c>
      <c r="J54" s="74" t="s">
        <v>884</v>
      </c>
      <c r="K54" s="74" t="s">
        <v>10</v>
      </c>
      <c r="L54" s="76">
        <v>300000</v>
      </c>
      <c r="M54" s="76">
        <v>300000</v>
      </c>
      <c r="N54" s="287"/>
      <c r="O54" s="74" t="s">
        <v>811</v>
      </c>
      <c r="P54" s="286" t="s">
        <v>968</v>
      </c>
      <c r="Q54" s="286" t="s">
        <v>1015</v>
      </c>
      <c r="R54" s="286" t="s">
        <v>1016</v>
      </c>
      <c r="S54" s="286" t="s">
        <v>1017</v>
      </c>
      <c r="T54" s="83" t="s">
        <v>663</v>
      </c>
      <c r="U54" s="74" t="s">
        <v>124</v>
      </c>
      <c r="V54" s="92"/>
    </row>
    <row r="55" spans="1:22" ht="94.5" customHeight="1" thickTop="1" thickBot="1" x14ac:dyDescent="0.3">
      <c r="A55" s="370">
        <v>80</v>
      </c>
      <c r="B55" s="331" t="s">
        <v>108</v>
      </c>
      <c r="C55" s="74" t="s">
        <v>59</v>
      </c>
      <c r="D55" s="74" t="s">
        <v>580</v>
      </c>
      <c r="E55" s="74" t="s">
        <v>8</v>
      </c>
      <c r="F55" s="74" t="s">
        <v>114</v>
      </c>
      <c r="G55" s="74" t="s">
        <v>115</v>
      </c>
      <c r="H55" s="74" t="s">
        <v>116</v>
      </c>
      <c r="I55" s="74" t="s">
        <v>866</v>
      </c>
      <c r="J55" s="74" t="s">
        <v>884</v>
      </c>
      <c r="K55" s="74" t="s">
        <v>10</v>
      </c>
      <c r="L55" s="76">
        <v>70000</v>
      </c>
      <c r="M55" s="76">
        <v>70000</v>
      </c>
      <c r="N55" s="287"/>
      <c r="O55" s="74" t="s">
        <v>810</v>
      </c>
      <c r="P55" s="286" t="s">
        <v>968</v>
      </c>
      <c r="Q55" s="286" t="s">
        <v>1015</v>
      </c>
      <c r="R55" s="286" t="s">
        <v>1016</v>
      </c>
      <c r="S55" s="286" t="s">
        <v>1017</v>
      </c>
      <c r="T55" s="83" t="s">
        <v>663</v>
      </c>
      <c r="U55" s="74" t="s">
        <v>124</v>
      </c>
      <c r="V55" s="92"/>
    </row>
    <row r="56" spans="1:22" ht="73.5" customHeight="1" thickTop="1" thickBot="1" x14ac:dyDescent="0.3">
      <c r="A56" s="370">
        <v>81</v>
      </c>
      <c r="B56" s="331" t="s">
        <v>108</v>
      </c>
      <c r="C56" s="74" t="s">
        <v>59</v>
      </c>
      <c r="D56" s="74" t="s">
        <v>666</v>
      </c>
      <c r="E56" s="74" t="s">
        <v>8</v>
      </c>
      <c r="F56" s="74" t="s">
        <v>110</v>
      </c>
      <c r="G56" s="74" t="s">
        <v>117</v>
      </c>
      <c r="H56" s="74" t="s">
        <v>117</v>
      </c>
      <c r="I56" s="74" t="s">
        <v>118</v>
      </c>
      <c r="J56" s="74" t="s">
        <v>893</v>
      </c>
      <c r="K56" s="74" t="s">
        <v>10</v>
      </c>
      <c r="L56" s="76">
        <v>300000</v>
      </c>
      <c r="M56" s="76">
        <v>300000</v>
      </c>
      <c r="N56" s="287"/>
      <c r="O56" s="74" t="s">
        <v>273</v>
      </c>
      <c r="P56" s="286" t="s">
        <v>968</v>
      </c>
      <c r="Q56" s="286" t="s">
        <v>1018</v>
      </c>
      <c r="R56" s="286" t="s">
        <v>1019</v>
      </c>
      <c r="S56" s="286" t="s">
        <v>1020</v>
      </c>
      <c r="T56" s="83" t="s">
        <v>663</v>
      </c>
      <c r="U56" s="74" t="s">
        <v>124</v>
      </c>
      <c r="V56" s="92"/>
    </row>
  </sheetData>
  <mergeCells count="1">
    <mergeCell ref="B2:U2"/>
  </mergeCells>
  <pageMargins left="0.70866141732283472" right="0.70866141732283472" top="0.74803149606299213" bottom="0.74803149606299213" header="0.31496062992125984" footer="0.31496062992125984"/>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view="pageBreakPreview" zoomScale="67" zoomScaleNormal="98" zoomScaleSheetLayoutView="67" workbookViewId="0">
      <pane ySplit="1" topLeftCell="A2" activePane="bottomLeft" state="frozen"/>
      <selection pane="bottomLeft" activeCell="A10" sqref="A10"/>
    </sheetView>
  </sheetViews>
  <sheetFormatPr defaultRowHeight="12.75" x14ac:dyDescent="0.2"/>
  <cols>
    <col min="1" max="1" width="9.140625" style="366"/>
    <col min="2" max="2" width="8.140625" style="15" customWidth="1"/>
    <col min="3" max="3" width="10.5703125" style="15" customWidth="1"/>
    <col min="4" max="4" width="16.7109375" style="5" customWidth="1"/>
    <col min="5" max="5" width="13.7109375" style="5" customWidth="1"/>
    <col min="6" max="6" width="13.5703125" style="5" customWidth="1"/>
    <col min="7" max="7" width="12" style="5" customWidth="1"/>
    <col min="8" max="8" width="21.28515625" style="5" customWidth="1"/>
    <col min="9" max="9" width="12.5703125" style="5" customWidth="1"/>
    <col min="10" max="10" width="9.5703125" style="5" customWidth="1"/>
    <col min="11" max="11" width="9.7109375" style="5" customWidth="1"/>
    <col min="12" max="12" width="17.85546875" style="19" customWidth="1"/>
    <col min="13" max="13" width="13.140625" style="19" customWidth="1"/>
    <col min="14" max="14" width="13.140625" style="316" customWidth="1"/>
    <col min="15" max="15" width="8.85546875" style="15" customWidth="1"/>
    <col min="16" max="16" width="9.28515625" style="15" customWidth="1"/>
    <col min="17" max="17" width="15.42578125" style="5" customWidth="1"/>
    <col min="18" max="18" width="15.7109375" style="16" hidden="1" customWidth="1"/>
    <col min="19" max="19" width="15.28515625" style="16" hidden="1" customWidth="1"/>
    <col min="20" max="23" width="15.28515625" style="296" customWidth="1"/>
    <col min="24" max="24" width="12.28515625" style="17" customWidth="1"/>
    <col min="25" max="25" width="7.85546875" style="5" customWidth="1"/>
    <col min="26" max="27" width="9.140625" style="5"/>
    <col min="28" max="28" width="21.140625" style="5" customWidth="1"/>
    <col min="29" max="261" width="9.140625" style="5"/>
    <col min="262" max="262" width="15.85546875" style="5" customWidth="1"/>
    <col min="263" max="263" width="15.28515625" style="5" customWidth="1"/>
    <col min="264" max="264" width="16.85546875" style="5" customWidth="1"/>
    <col min="265" max="265" width="21.42578125" style="5" customWidth="1"/>
    <col min="266" max="266" width="16.7109375" style="5" customWidth="1"/>
    <col min="267" max="267" width="17.7109375" style="5" customWidth="1"/>
    <col min="268" max="268" width="16.140625" style="5" customWidth="1"/>
    <col min="269" max="269" width="27.140625" style="5" customWidth="1"/>
    <col min="270" max="270" width="12.42578125" style="5" customWidth="1"/>
    <col min="271" max="271" width="11.7109375" style="5" customWidth="1"/>
    <col min="272" max="272" width="18.140625" style="5" customWidth="1"/>
    <col min="273" max="273" width="18.28515625" style="5" customWidth="1"/>
    <col min="274" max="274" width="16.7109375" style="5" customWidth="1"/>
    <col min="275" max="275" width="17.85546875" style="5" customWidth="1"/>
    <col min="276" max="276" width="16.85546875" style="5" customWidth="1"/>
    <col min="277" max="277" width="15.7109375" style="5" bestFit="1" customWidth="1"/>
    <col min="278" max="278" width="15.28515625" style="5" customWidth="1"/>
    <col min="279" max="279" width="24.7109375" style="5" customWidth="1"/>
    <col min="280" max="280" width="10.28515625" style="5" customWidth="1"/>
    <col min="281" max="281" width="9.28515625" style="5" bestFit="1" customWidth="1"/>
    <col min="282" max="517" width="9.140625" style="5"/>
    <col min="518" max="518" width="15.85546875" style="5" customWidth="1"/>
    <col min="519" max="519" width="15.28515625" style="5" customWidth="1"/>
    <col min="520" max="520" width="16.85546875" style="5" customWidth="1"/>
    <col min="521" max="521" width="21.42578125" style="5" customWidth="1"/>
    <col min="522" max="522" width="16.7109375" style="5" customWidth="1"/>
    <col min="523" max="523" width="17.7109375" style="5" customWidth="1"/>
    <col min="524" max="524" width="16.140625" style="5" customWidth="1"/>
    <col min="525" max="525" width="27.140625" style="5" customWidth="1"/>
    <col min="526" max="526" width="12.42578125" style="5" customWidth="1"/>
    <col min="527" max="527" width="11.7109375" style="5" customWidth="1"/>
    <col min="528" max="528" width="18.140625" style="5" customWidth="1"/>
    <col min="529" max="529" width="18.28515625" style="5" customWidth="1"/>
    <col min="530" max="530" width="16.7109375" style="5" customWidth="1"/>
    <col min="531" max="531" width="17.85546875" style="5" customWidth="1"/>
    <col min="532" max="532" width="16.85546875" style="5" customWidth="1"/>
    <col min="533" max="533" width="15.7109375" style="5" bestFit="1" customWidth="1"/>
    <col min="534" max="534" width="15.28515625" style="5" customWidth="1"/>
    <col min="535" max="535" width="24.7109375" style="5" customWidth="1"/>
    <col min="536" max="536" width="10.28515625" style="5" customWidth="1"/>
    <col min="537" max="537" width="9.28515625" style="5" bestFit="1" customWidth="1"/>
    <col min="538" max="773" width="9.140625" style="5"/>
    <col min="774" max="774" width="15.85546875" style="5" customWidth="1"/>
    <col min="775" max="775" width="15.28515625" style="5" customWidth="1"/>
    <col min="776" max="776" width="16.85546875" style="5" customWidth="1"/>
    <col min="777" max="777" width="21.42578125" style="5" customWidth="1"/>
    <col min="778" max="778" width="16.7109375" style="5" customWidth="1"/>
    <col min="779" max="779" width="17.7109375" style="5" customWidth="1"/>
    <col min="780" max="780" width="16.140625" style="5" customWidth="1"/>
    <col min="781" max="781" width="27.140625" style="5" customWidth="1"/>
    <col min="782" max="782" width="12.42578125" style="5" customWidth="1"/>
    <col min="783" max="783" width="11.7109375" style="5" customWidth="1"/>
    <col min="784" max="784" width="18.140625" style="5" customWidth="1"/>
    <col min="785" max="785" width="18.28515625" style="5" customWidth="1"/>
    <col min="786" max="786" width="16.7109375" style="5" customWidth="1"/>
    <col min="787" max="787" width="17.85546875" style="5" customWidth="1"/>
    <col min="788" max="788" width="16.85546875" style="5" customWidth="1"/>
    <col min="789" max="789" width="15.7109375" style="5" bestFit="1" customWidth="1"/>
    <col min="790" max="790" width="15.28515625" style="5" customWidth="1"/>
    <col min="791" max="791" width="24.7109375" style="5" customWidth="1"/>
    <col min="792" max="792" width="10.28515625" style="5" customWidth="1"/>
    <col min="793" max="793" width="9.28515625" style="5" bestFit="1" customWidth="1"/>
    <col min="794" max="1029" width="9.140625" style="5"/>
    <col min="1030" max="1030" width="15.85546875" style="5" customWidth="1"/>
    <col min="1031" max="1031" width="15.28515625" style="5" customWidth="1"/>
    <col min="1032" max="1032" width="16.85546875" style="5" customWidth="1"/>
    <col min="1033" max="1033" width="21.42578125" style="5" customWidth="1"/>
    <col min="1034" max="1034" width="16.7109375" style="5" customWidth="1"/>
    <col min="1035" max="1035" width="17.7109375" style="5" customWidth="1"/>
    <col min="1036" max="1036" width="16.140625" style="5" customWidth="1"/>
    <col min="1037" max="1037" width="27.140625" style="5" customWidth="1"/>
    <col min="1038" max="1038" width="12.42578125" style="5" customWidth="1"/>
    <col min="1039" max="1039" width="11.7109375" style="5" customWidth="1"/>
    <col min="1040" max="1040" width="18.140625" style="5" customWidth="1"/>
    <col min="1041" max="1041" width="18.28515625" style="5" customWidth="1"/>
    <col min="1042" max="1042" width="16.7109375" style="5" customWidth="1"/>
    <col min="1043" max="1043" width="17.85546875" style="5" customWidth="1"/>
    <col min="1044" max="1044" width="16.85546875" style="5" customWidth="1"/>
    <col min="1045" max="1045" width="15.7109375" style="5" bestFit="1" customWidth="1"/>
    <col min="1046" max="1046" width="15.28515625" style="5" customWidth="1"/>
    <col min="1047" max="1047" width="24.7109375" style="5" customWidth="1"/>
    <col min="1048" max="1048" width="10.28515625" style="5" customWidth="1"/>
    <col min="1049" max="1049" width="9.28515625" style="5" bestFit="1" customWidth="1"/>
    <col min="1050" max="1285" width="9.140625" style="5"/>
    <col min="1286" max="1286" width="15.85546875" style="5" customWidth="1"/>
    <col min="1287" max="1287" width="15.28515625" style="5" customWidth="1"/>
    <col min="1288" max="1288" width="16.85546875" style="5" customWidth="1"/>
    <col min="1289" max="1289" width="21.42578125" style="5" customWidth="1"/>
    <col min="1290" max="1290" width="16.7109375" style="5" customWidth="1"/>
    <col min="1291" max="1291" width="17.7109375" style="5" customWidth="1"/>
    <col min="1292" max="1292" width="16.140625" style="5" customWidth="1"/>
    <col min="1293" max="1293" width="27.140625" style="5" customWidth="1"/>
    <col min="1294" max="1294" width="12.42578125" style="5" customWidth="1"/>
    <col min="1295" max="1295" width="11.7109375" style="5" customWidth="1"/>
    <col min="1296" max="1296" width="18.140625" style="5" customWidth="1"/>
    <col min="1297" max="1297" width="18.28515625" style="5" customWidth="1"/>
    <col min="1298" max="1298" width="16.7109375" style="5" customWidth="1"/>
    <col min="1299" max="1299" width="17.85546875" style="5" customWidth="1"/>
    <col min="1300" max="1300" width="16.85546875" style="5" customWidth="1"/>
    <col min="1301" max="1301" width="15.7109375" style="5" bestFit="1" customWidth="1"/>
    <col min="1302" max="1302" width="15.28515625" style="5" customWidth="1"/>
    <col min="1303" max="1303" width="24.7109375" style="5" customWidth="1"/>
    <col min="1304" max="1304" width="10.28515625" style="5" customWidth="1"/>
    <col min="1305" max="1305" width="9.28515625" style="5" bestFit="1" customWidth="1"/>
    <col min="1306" max="1541" width="9.140625" style="5"/>
    <col min="1542" max="1542" width="15.85546875" style="5" customWidth="1"/>
    <col min="1543" max="1543" width="15.28515625" style="5" customWidth="1"/>
    <col min="1544" max="1544" width="16.85546875" style="5" customWidth="1"/>
    <col min="1545" max="1545" width="21.42578125" style="5" customWidth="1"/>
    <col min="1546" max="1546" width="16.7109375" style="5" customWidth="1"/>
    <col min="1547" max="1547" width="17.7109375" style="5" customWidth="1"/>
    <col min="1548" max="1548" width="16.140625" style="5" customWidth="1"/>
    <col min="1549" max="1549" width="27.140625" style="5" customWidth="1"/>
    <col min="1550" max="1550" width="12.42578125" style="5" customWidth="1"/>
    <col min="1551" max="1551" width="11.7109375" style="5" customWidth="1"/>
    <col min="1552" max="1552" width="18.140625" style="5" customWidth="1"/>
    <col min="1553" max="1553" width="18.28515625" style="5" customWidth="1"/>
    <col min="1554" max="1554" width="16.7109375" style="5" customWidth="1"/>
    <col min="1555" max="1555" width="17.85546875" style="5" customWidth="1"/>
    <col min="1556" max="1556" width="16.85546875" style="5" customWidth="1"/>
    <col min="1557" max="1557" width="15.7109375" style="5" bestFit="1" customWidth="1"/>
    <col min="1558" max="1558" width="15.28515625" style="5" customWidth="1"/>
    <col min="1559" max="1559" width="24.7109375" style="5" customWidth="1"/>
    <col min="1560" max="1560" width="10.28515625" style="5" customWidth="1"/>
    <col min="1561" max="1561" width="9.28515625" style="5" bestFit="1" customWidth="1"/>
    <col min="1562" max="1797" width="9.140625" style="5"/>
    <col min="1798" max="1798" width="15.85546875" style="5" customWidth="1"/>
    <col min="1799" max="1799" width="15.28515625" style="5" customWidth="1"/>
    <col min="1800" max="1800" width="16.85546875" style="5" customWidth="1"/>
    <col min="1801" max="1801" width="21.42578125" style="5" customWidth="1"/>
    <col min="1802" max="1802" width="16.7109375" style="5" customWidth="1"/>
    <col min="1803" max="1803" width="17.7109375" style="5" customWidth="1"/>
    <col min="1804" max="1804" width="16.140625" style="5" customWidth="1"/>
    <col min="1805" max="1805" width="27.140625" style="5" customWidth="1"/>
    <col min="1806" max="1806" width="12.42578125" style="5" customWidth="1"/>
    <col min="1807" max="1807" width="11.7109375" style="5" customWidth="1"/>
    <col min="1808" max="1808" width="18.140625" style="5" customWidth="1"/>
    <col min="1809" max="1809" width="18.28515625" style="5" customWidth="1"/>
    <col min="1810" max="1810" width="16.7109375" style="5" customWidth="1"/>
    <col min="1811" max="1811" width="17.85546875" style="5" customWidth="1"/>
    <col min="1812" max="1812" width="16.85546875" style="5" customWidth="1"/>
    <col min="1813" max="1813" width="15.7109375" style="5" bestFit="1" customWidth="1"/>
    <col min="1814" max="1814" width="15.28515625" style="5" customWidth="1"/>
    <col min="1815" max="1815" width="24.7109375" style="5" customWidth="1"/>
    <col min="1816" max="1816" width="10.28515625" style="5" customWidth="1"/>
    <col min="1817" max="1817" width="9.28515625" style="5" bestFit="1" customWidth="1"/>
    <col min="1818" max="2053" width="9.140625" style="5"/>
    <col min="2054" max="2054" width="15.85546875" style="5" customWidth="1"/>
    <col min="2055" max="2055" width="15.28515625" style="5" customWidth="1"/>
    <col min="2056" max="2056" width="16.85546875" style="5" customWidth="1"/>
    <col min="2057" max="2057" width="21.42578125" style="5" customWidth="1"/>
    <col min="2058" max="2058" width="16.7109375" style="5" customWidth="1"/>
    <col min="2059" max="2059" width="17.7109375" style="5" customWidth="1"/>
    <col min="2060" max="2060" width="16.140625" style="5" customWidth="1"/>
    <col min="2061" max="2061" width="27.140625" style="5" customWidth="1"/>
    <col min="2062" max="2062" width="12.42578125" style="5" customWidth="1"/>
    <col min="2063" max="2063" width="11.7109375" style="5" customWidth="1"/>
    <col min="2064" max="2064" width="18.140625" style="5" customWidth="1"/>
    <col min="2065" max="2065" width="18.28515625" style="5" customWidth="1"/>
    <col min="2066" max="2066" width="16.7109375" style="5" customWidth="1"/>
    <col min="2067" max="2067" width="17.85546875" style="5" customWidth="1"/>
    <col min="2068" max="2068" width="16.85546875" style="5" customWidth="1"/>
    <col min="2069" max="2069" width="15.7109375" style="5" bestFit="1" customWidth="1"/>
    <col min="2070" max="2070" width="15.28515625" style="5" customWidth="1"/>
    <col min="2071" max="2071" width="24.7109375" style="5" customWidth="1"/>
    <col min="2072" max="2072" width="10.28515625" style="5" customWidth="1"/>
    <col min="2073" max="2073" width="9.28515625" style="5" bestFit="1" customWidth="1"/>
    <col min="2074" max="2309" width="9.140625" style="5"/>
    <col min="2310" max="2310" width="15.85546875" style="5" customWidth="1"/>
    <col min="2311" max="2311" width="15.28515625" style="5" customWidth="1"/>
    <col min="2312" max="2312" width="16.85546875" style="5" customWidth="1"/>
    <col min="2313" max="2313" width="21.42578125" style="5" customWidth="1"/>
    <col min="2314" max="2314" width="16.7109375" style="5" customWidth="1"/>
    <col min="2315" max="2315" width="17.7109375" style="5" customWidth="1"/>
    <col min="2316" max="2316" width="16.140625" style="5" customWidth="1"/>
    <col min="2317" max="2317" width="27.140625" style="5" customWidth="1"/>
    <col min="2318" max="2318" width="12.42578125" style="5" customWidth="1"/>
    <col min="2319" max="2319" width="11.7109375" style="5" customWidth="1"/>
    <col min="2320" max="2320" width="18.140625" style="5" customWidth="1"/>
    <col min="2321" max="2321" width="18.28515625" style="5" customWidth="1"/>
    <col min="2322" max="2322" width="16.7109375" style="5" customWidth="1"/>
    <col min="2323" max="2323" width="17.85546875" style="5" customWidth="1"/>
    <col min="2324" max="2324" width="16.85546875" style="5" customWidth="1"/>
    <col min="2325" max="2325" width="15.7109375" style="5" bestFit="1" customWidth="1"/>
    <col min="2326" max="2326" width="15.28515625" style="5" customWidth="1"/>
    <col min="2327" max="2327" width="24.7109375" style="5" customWidth="1"/>
    <col min="2328" max="2328" width="10.28515625" style="5" customWidth="1"/>
    <col min="2329" max="2329" width="9.28515625" style="5" bestFit="1" customWidth="1"/>
    <col min="2330" max="2565" width="9.140625" style="5"/>
    <col min="2566" max="2566" width="15.85546875" style="5" customWidth="1"/>
    <col min="2567" max="2567" width="15.28515625" style="5" customWidth="1"/>
    <col min="2568" max="2568" width="16.85546875" style="5" customWidth="1"/>
    <col min="2569" max="2569" width="21.42578125" style="5" customWidth="1"/>
    <col min="2570" max="2570" width="16.7109375" style="5" customWidth="1"/>
    <col min="2571" max="2571" width="17.7109375" style="5" customWidth="1"/>
    <col min="2572" max="2572" width="16.140625" style="5" customWidth="1"/>
    <col min="2573" max="2573" width="27.140625" style="5" customWidth="1"/>
    <col min="2574" max="2574" width="12.42578125" style="5" customWidth="1"/>
    <col min="2575" max="2575" width="11.7109375" style="5" customWidth="1"/>
    <col min="2576" max="2576" width="18.140625" style="5" customWidth="1"/>
    <col min="2577" max="2577" width="18.28515625" style="5" customWidth="1"/>
    <col min="2578" max="2578" width="16.7109375" style="5" customWidth="1"/>
    <col min="2579" max="2579" width="17.85546875" style="5" customWidth="1"/>
    <col min="2580" max="2580" width="16.85546875" style="5" customWidth="1"/>
    <col min="2581" max="2581" width="15.7109375" style="5" bestFit="1" customWidth="1"/>
    <col min="2582" max="2582" width="15.28515625" style="5" customWidth="1"/>
    <col min="2583" max="2583" width="24.7109375" style="5" customWidth="1"/>
    <col min="2584" max="2584" width="10.28515625" style="5" customWidth="1"/>
    <col min="2585" max="2585" width="9.28515625" style="5" bestFit="1" customWidth="1"/>
    <col min="2586" max="2821" width="9.140625" style="5"/>
    <col min="2822" max="2822" width="15.85546875" style="5" customWidth="1"/>
    <col min="2823" max="2823" width="15.28515625" style="5" customWidth="1"/>
    <col min="2824" max="2824" width="16.85546875" style="5" customWidth="1"/>
    <col min="2825" max="2825" width="21.42578125" style="5" customWidth="1"/>
    <col min="2826" max="2826" width="16.7109375" style="5" customWidth="1"/>
    <col min="2827" max="2827" width="17.7109375" style="5" customWidth="1"/>
    <col min="2828" max="2828" width="16.140625" style="5" customWidth="1"/>
    <col min="2829" max="2829" width="27.140625" style="5" customWidth="1"/>
    <col min="2830" max="2830" width="12.42578125" style="5" customWidth="1"/>
    <col min="2831" max="2831" width="11.7109375" style="5" customWidth="1"/>
    <col min="2832" max="2832" width="18.140625" style="5" customWidth="1"/>
    <col min="2833" max="2833" width="18.28515625" style="5" customWidth="1"/>
    <col min="2834" max="2834" width="16.7109375" style="5" customWidth="1"/>
    <col min="2835" max="2835" width="17.85546875" style="5" customWidth="1"/>
    <col min="2836" max="2836" width="16.85546875" style="5" customWidth="1"/>
    <col min="2837" max="2837" width="15.7109375" style="5" bestFit="1" customWidth="1"/>
    <col min="2838" max="2838" width="15.28515625" style="5" customWidth="1"/>
    <col min="2839" max="2839" width="24.7109375" style="5" customWidth="1"/>
    <col min="2840" max="2840" width="10.28515625" style="5" customWidth="1"/>
    <col min="2841" max="2841" width="9.28515625" style="5" bestFit="1" customWidth="1"/>
    <col min="2842" max="3077" width="9.140625" style="5"/>
    <col min="3078" max="3078" width="15.85546875" style="5" customWidth="1"/>
    <col min="3079" max="3079" width="15.28515625" style="5" customWidth="1"/>
    <col min="3080" max="3080" width="16.85546875" style="5" customWidth="1"/>
    <col min="3081" max="3081" width="21.42578125" style="5" customWidth="1"/>
    <col min="3082" max="3082" width="16.7109375" style="5" customWidth="1"/>
    <col min="3083" max="3083" width="17.7109375" style="5" customWidth="1"/>
    <col min="3084" max="3084" width="16.140625" style="5" customWidth="1"/>
    <col min="3085" max="3085" width="27.140625" style="5" customWidth="1"/>
    <col min="3086" max="3086" width="12.42578125" style="5" customWidth="1"/>
    <col min="3087" max="3087" width="11.7109375" style="5" customWidth="1"/>
    <col min="3088" max="3088" width="18.140625" style="5" customWidth="1"/>
    <col min="3089" max="3089" width="18.28515625" style="5" customWidth="1"/>
    <col min="3090" max="3090" width="16.7109375" style="5" customWidth="1"/>
    <col min="3091" max="3091" width="17.85546875" style="5" customWidth="1"/>
    <col min="3092" max="3092" width="16.85546875" style="5" customWidth="1"/>
    <col min="3093" max="3093" width="15.7109375" style="5" bestFit="1" customWidth="1"/>
    <col min="3094" max="3094" width="15.28515625" style="5" customWidth="1"/>
    <col min="3095" max="3095" width="24.7109375" style="5" customWidth="1"/>
    <col min="3096" max="3096" width="10.28515625" style="5" customWidth="1"/>
    <col min="3097" max="3097" width="9.28515625" style="5" bestFit="1" customWidth="1"/>
    <col min="3098" max="3333" width="9.140625" style="5"/>
    <col min="3334" max="3334" width="15.85546875" style="5" customWidth="1"/>
    <col min="3335" max="3335" width="15.28515625" style="5" customWidth="1"/>
    <col min="3336" max="3336" width="16.85546875" style="5" customWidth="1"/>
    <col min="3337" max="3337" width="21.42578125" style="5" customWidth="1"/>
    <col min="3338" max="3338" width="16.7109375" style="5" customWidth="1"/>
    <col min="3339" max="3339" width="17.7109375" style="5" customWidth="1"/>
    <col min="3340" max="3340" width="16.140625" style="5" customWidth="1"/>
    <col min="3341" max="3341" width="27.140625" style="5" customWidth="1"/>
    <col min="3342" max="3342" width="12.42578125" style="5" customWidth="1"/>
    <col min="3343" max="3343" width="11.7109375" style="5" customWidth="1"/>
    <col min="3344" max="3344" width="18.140625" style="5" customWidth="1"/>
    <col min="3345" max="3345" width="18.28515625" style="5" customWidth="1"/>
    <col min="3346" max="3346" width="16.7109375" style="5" customWidth="1"/>
    <col min="3347" max="3347" width="17.85546875" style="5" customWidth="1"/>
    <col min="3348" max="3348" width="16.85546875" style="5" customWidth="1"/>
    <col min="3349" max="3349" width="15.7109375" style="5" bestFit="1" customWidth="1"/>
    <col min="3350" max="3350" width="15.28515625" style="5" customWidth="1"/>
    <col min="3351" max="3351" width="24.7109375" style="5" customWidth="1"/>
    <col min="3352" max="3352" width="10.28515625" style="5" customWidth="1"/>
    <col min="3353" max="3353" width="9.28515625" style="5" bestFit="1" customWidth="1"/>
    <col min="3354" max="3589" width="9.140625" style="5"/>
    <col min="3590" max="3590" width="15.85546875" style="5" customWidth="1"/>
    <col min="3591" max="3591" width="15.28515625" style="5" customWidth="1"/>
    <col min="3592" max="3592" width="16.85546875" style="5" customWidth="1"/>
    <col min="3593" max="3593" width="21.42578125" style="5" customWidth="1"/>
    <col min="3594" max="3594" width="16.7109375" style="5" customWidth="1"/>
    <col min="3595" max="3595" width="17.7109375" style="5" customWidth="1"/>
    <col min="3596" max="3596" width="16.140625" style="5" customWidth="1"/>
    <col min="3597" max="3597" width="27.140625" style="5" customWidth="1"/>
    <col min="3598" max="3598" width="12.42578125" style="5" customWidth="1"/>
    <col min="3599" max="3599" width="11.7109375" style="5" customWidth="1"/>
    <col min="3600" max="3600" width="18.140625" style="5" customWidth="1"/>
    <col min="3601" max="3601" width="18.28515625" style="5" customWidth="1"/>
    <col min="3602" max="3602" width="16.7109375" style="5" customWidth="1"/>
    <col min="3603" max="3603" width="17.85546875" style="5" customWidth="1"/>
    <col min="3604" max="3604" width="16.85546875" style="5" customWidth="1"/>
    <col min="3605" max="3605" width="15.7109375" style="5" bestFit="1" customWidth="1"/>
    <col min="3606" max="3606" width="15.28515625" style="5" customWidth="1"/>
    <col min="3607" max="3607" width="24.7109375" style="5" customWidth="1"/>
    <col min="3608" max="3608" width="10.28515625" style="5" customWidth="1"/>
    <col min="3609" max="3609" width="9.28515625" style="5" bestFit="1" customWidth="1"/>
    <col min="3610" max="3845" width="9.140625" style="5"/>
    <col min="3846" max="3846" width="15.85546875" style="5" customWidth="1"/>
    <col min="3847" max="3847" width="15.28515625" style="5" customWidth="1"/>
    <col min="3848" max="3848" width="16.85546875" style="5" customWidth="1"/>
    <col min="3849" max="3849" width="21.42578125" style="5" customWidth="1"/>
    <col min="3850" max="3850" width="16.7109375" style="5" customWidth="1"/>
    <col min="3851" max="3851" width="17.7109375" style="5" customWidth="1"/>
    <col min="3852" max="3852" width="16.140625" style="5" customWidth="1"/>
    <col min="3853" max="3853" width="27.140625" style="5" customWidth="1"/>
    <col min="3854" max="3854" width="12.42578125" style="5" customWidth="1"/>
    <col min="3855" max="3855" width="11.7109375" style="5" customWidth="1"/>
    <col min="3856" max="3856" width="18.140625" style="5" customWidth="1"/>
    <col min="3857" max="3857" width="18.28515625" style="5" customWidth="1"/>
    <col min="3858" max="3858" width="16.7109375" style="5" customWidth="1"/>
    <col min="3859" max="3859" width="17.85546875" style="5" customWidth="1"/>
    <col min="3860" max="3860" width="16.85546875" style="5" customWidth="1"/>
    <col min="3861" max="3861" width="15.7109375" style="5" bestFit="1" customWidth="1"/>
    <col min="3862" max="3862" width="15.28515625" style="5" customWidth="1"/>
    <col min="3863" max="3863" width="24.7109375" style="5" customWidth="1"/>
    <col min="3864" max="3864" width="10.28515625" style="5" customWidth="1"/>
    <col min="3865" max="3865" width="9.28515625" style="5" bestFit="1" customWidth="1"/>
    <col min="3866" max="4101" width="9.140625" style="5"/>
    <col min="4102" max="4102" width="15.85546875" style="5" customWidth="1"/>
    <col min="4103" max="4103" width="15.28515625" style="5" customWidth="1"/>
    <col min="4104" max="4104" width="16.85546875" style="5" customWidth="1"/>
    <col min="4105" max="4105" width="21.42578125" style="5" customWidth="1"/>
    <col min="4106" max="4106" width="16.7109375" style="5" customWidth="1"/>
    <col min="4107" max="4107" width="17.7109375" style="5" customWidth="1"/>
    <col min="4108" max="4108" width="16.140625" style="5" customWidth="1"/>
    <col min="4109" max="4109" width="27.140625" style="5" customWidth="1"/>
    <col min="4110" max="4110" width="12.42578125" style="5" customWidth="1"/>
    <col min="4111" max="4111" width="11.7109375" style="5" customWidth="1"/>
    <col min="4112" max="4112" width="18.140625" style="5" customWidth="1"/>
    <col min="4113" max="4113" width="18.28515625" style="5" customWidth="1"/>
    <col min="4114" max="4114" width="16.7109375" style="5" customWidth="1"/>
    <col min="4115" max="4115" width="17.85546875" style="5" customWidth="1"/>
    <col min="4116" max="4116" width="16.85546875" style="5" customWidth="1"/>
    <col min="4117" max="4117" width="15.7109375" style="5" bestFit="1" customWidth="1"/>
    <col min="4118" max="4118" width="15.28515625" style="5" customWidth="1"/>
    <col min="4119" max="4119" width="24.7109375" style="5" customWidth="1"/>
    <col min="4120" max="4120" width="10.28515625" style="5" customWidth="1"/>
    <col min="4121" max="4121" width="9.28515625" style="5" bestFit="1" customWidth="1"/>
    <col min="4122" max="4357" width="9.140625" style="5"/>
    <col min="4358" max="4358" width="15.85546875" style="5" customWidth="1"/>
    <col min="4359" max="4359" width="15.28515625" style="5" customWidth="1"/>
    <col min="4360" max="4360" width="16.85546875" style="5" customWidth="1"/>
    <col min="4361" max="4361" width="21.42578125" style="5" customWidth="1"/>
    <col min="4362" max="4362" width="16.7109375" style="5" customWidth="1"/>
    <col min="4363" max="4363" width="17.7109375" style="5" customWidth="1"/>
    <col min="4364" max="4364" width="16.140625" style="5" customWidth="1"/>
    <col min="4365" max="4365" width="27.140625" style="5" customWidth="1"/>
    <col min="4366" max="4366" width="12.42578125" style="5" customWidth="1"/>
    <col min="4367" max="4367" width="11.7109375" style="5" customWidth="1"/>
    <col min="4368" max="4368" width="18.140625" style="5" customWidth="1"/>
    <col min="4369" max="4369" width="18.28515625" style="5" customWidth="1"/>
    <col min="4370" max="4370" width="16.7109375" style="5" customWidth="1"/>
    <col min="4371" max="4371" width="17.85546875" style="5" customWidth="1"/>
    <col min="4372" max="4372" width="16.85546875" style="5" customWidth="1"/>
    <col min="4373" max="4373" width="15.7109375" style="5" bestFit="1" customWidth="1"/>
    <col min="4374" max="4374" width="15.28515625" style="5" customWidth="1"/>
    <col min="4375" max="4375" width="24.7109375" style="5" customWidth="1"/>
    <col min="4376" max="4376" width="10.28515625" style="5" customWidth="1"/>
    <col min="4377" max="4377" width="9.28515625" style="5" bestFit="1" customWidth="1"/>
    <col min="4378" max="4613" width="9.140625" style="5"/>
    <col min="4614" max="4614" width="15.85546875" style="5" customWidth="1"/>
    <col min="4615" max="4615" width="15.28515625" style="5" customWidth="1"/>
    <col min="4616" max="4616" width="16.85546875" style="5" customWidth="1"/>
    <col min="4617" max="4617" width="21.42578125" style="5" customWidth="1"/>
    <col min="4618" max="4618" width="16.7109375" style="5" customWidth="1"/>
    <col min="4619" max="4619" width="17.7109375" style="5" customWidth="1"/>
    <col min="4620" max="4620" width="16.140625" style="5" customWidth="1"/>
    <col min="4621" max="4621" width="27.140625" style="5" customWidth="1"/>
    <col min="4622" max="4622" width="12.42578125" style="5" customWidth="1"/>
    <col min="4623" max="4623" width="11.7109375" style="5" customWidth="1"/>
    <col min="4624" max="4624" width="18.140625" style="5" customWidth="1"/>
    <col min="4625" max="4625" width="18.28515625" style="5" customWidth="1"/>
    <col min="4626" max="4626" width="16.7109375" style="5" customWidth="1"/>
    <col min="4627" max="4627" width="17.85546875" style="5" customWidth="1"/>
    <col min="4628" max="4628" width="16.85546875" style="5" customWidth="1"/>
    <col min="4629" max="4629" width="15.7109375" style="5" bestFit="1" customWidth="1"/>
    <col min="4630" max="4630" width="15.28515625" style="5" customWidth="1"/>
    <col min="4631" max="4631" width="24.7109375" style="5" customWidth="1"/>
    <col min="4632" max="4632" width="10.28515625" style="5" customWidth="1"/>
    <col min="4633" max="4633" width="9.28515625" style="5" bestFit="1" customWidth="1"/>
    <col min="4634" max="4869" width="9.140625" style="5"/>
    <col min="4870" max="4870" width="15.85546875" style="5" customWidth="1"/>
    <col min="4871" max="4871" width="15.28515625" style="5" customWidth="1"/>
    <col min="4872" max="4872" width="16.85546875" style="5" customWidth="1"/>
    <col min="4873" max="4873" width="21.42578125" style="5" customWidth="1"/>
    <col min="4874" max="4874" width="16.7109375" style="5" customWidth="1"/>
    <col min="4875" max="4875" width="17.7109375" style="5" customWidth="1"/>
    <col min="4876" max="4876" width="16.140625" style="5" customWidth="1"/>
    <col min="4877" max="4877" width="27.140625" style="5" customWidth="1"/>
    <col min="4878" max="4878" width="12.42578125" style="5" customWidth="1"/>
    <col min="4879" max="4879" width="11.7109375" style="5" customWidth="1"/>
    <col min="4880" max="4880" width="18.140625" style="5" customWidth="1"/>
    <col min="4881" max="4881" width="18.28515625" style="5" customWidth="1"/>
    <col min="4882" max="4882" width="16.7109375" style="5" customWidth="1"/>
    <col min="4883" max="4883" width="17.85546875" style="5" customWidth="1"/>
    <col min="4884" max="4884" width="16.85546875" style="5" customWidth="1"/>
    <col min="4885" max="4885" width="15.7109375" style="5" bestFit="1" customWidth="1"/>
    <col min="4886" max="4886" width="15.28515625" style="5" customWidth="1"/>
    <col min="4887" max="4887" width="24.7109375" style="5" customWidth="1"/>
    <col min="4888" max="4888" width="10.28515625" style="5" customWidth="1"/>
    <col min="4889" max="4889" width="9.28515625" style="5" bestFit="1" customWidth="1"/>
    <col min="4890" max="5125" width="9.140625" style="5"/>
    <col min="5126" max="5126" width="15.85546875" style="5" customWidth="1"/>
    <col min="5127" max="5127" width="15.28515625" style="5" customWidth="1"/>
    <col min="5128" max="5128" width="16.85546875" style="5" customWidth="1"/>
    <col min="5129" max="5129" width="21.42578125" style="5" customWidth="1"/>
    <col min="5130" max="5130" width="16.7109375" style="5" customWidth="1"/>
    <col min="5131" max="5131" width="17.7109375" style="5" customWidth="1"/>
    <col min="5132" max="5132" width="16.140625" style="5" customWidth="1"/>
    <col min="5133" max="5133" width="27.140625" style="5" customWidth="1"/>
    <col min="5134" max="5134" width="12.42578125" style="5" customWidth="1"/>
    <col min="5135" max="5135" width="11.7109375" style="5" customWidth="1"/>
    <col min="5136" max="5136" width="18.140625" style="5" customWidth="1"/>
    <col min="5137" max="5137" width="18.28515625" style="5" customWidth="1"/>
    <col min="5138" max="5138" width="16.7109375" style="5" customWidth="1"/>
    <col min="5139" max="5139" width="17.85546875" style="5" customWidth="1"/>
    <col min="5140" max="5140" width="16.85546875" style="5" customWidth="1"/>
    <col min="5141" max="5141" width="15.7109375" style="5" bestFit="1" customWidth="1"/>
    <col min="5142" max="5142" width="15.28515625" style="5" customWidth="1"/>
    <col min="5143" max="5143" width="24.7109375" style="5" customWidth="1"/>
    <col min="5144" max="5144" width="10.28515625" style="5" customWidth="1"/>
    <col min="5145" max="5145" width="9.28515625" style="5" bestFit="1" customWidth="1"/>
    <col min="5146" max="5381" width="9.140625" style="5"/>
    <col min="5382" max="5382" width="15.85546875" style="5" customWidth="1"/>
    <col min="5383" max="5383" width="15.28515625" style="5" customWidth="1"/>
    <col min="5384" max="5384" width="16.85546875" style="5" customWidth="1"/>
    <col min="5385" max="5385" width="21.42578125" style="5" customWidth="1"/>
    <col min="5386" max="5386" width="16.7109375" style="5" customWidth="1"/>
    <col min="5387" max="5387" width="17.7109375" style="5" customWidth="1"/>
    <col min="5388" max="5388" width="16.140625" style="5" customWidth="1"/>
    <col min="5389" max="5389" width="27.140625" style="5" customWidth="1"/>
    <col min="5390" max="5390" width="12.42578125" style="5" customWidth="1"/>
    <col min="5391" max="5391" width="11.7109375" style="5" customWidth="1"/>
    <col min="5392" max="5392" width="18.140625" style="5" customWidth="1"/>
    <col min="5393" max="5393" width="18.28515625" style="5" customWidth="1"/>
    <col min="5394" max="5394" width="16.7109375" style="5" customWidth="1"/>
    <col min="5395" max="5395" width="17.85546875" style="5" customWidth="1"/>
    <col min="5396" max="5396" width="16.85546875" style="5" customWidth="1"/>
    <col min="5397" max="5397" width="15.7109375" style="5" bestFit="1" customWidth="1"/>
    <col min="5398" max="5398" width="15.28515625" style="5" customWidth="1"/>
    <col min="5399" max="5399" width="24.7109375" style="5" customWidth="1"/>
    <col min="5400" max="5400" width="10.28515625" style="5" customWidth="1"/>
    <col min="5401" max="5401" width="9.28515625" style="5" bestFit="1" customWidth="1"/>
    <col min="5402" max="5637" width="9.140625" style="5"/>
    <col min="5638" max="5638" width="15.85546875" style="5" customWidth="1"/>
    <col min="5639" max="5639" width="15.28515625" style="5" customWidth="1"/>
    <col min="5640" max="5640" width="16.85546875" style="5" customWidth="1"/>
    <col min="5641" max="5641" width="21.42578125" style="5" customWidth="1"/>
    <col min="5642" max="5642" width="16.7109375" style="5" customWidth="1"/>
    <col min="5643" max="5643" width="17.7109375" style="5" customWidth="1"/>
    <col min="5644" max="5644" width="16.140625" style="5" customWidth="1"/>
    <col min="5645" max="5645" width="27.140625" style="5" customWidth="1"/>
    <col min="5646" max="5646" width="12.42578125" style="5" customWidth="1"/>
    <col min="5647" max="5647" width="11.7109375" style="5" customWidth="1"/>
    <col min="5648" max="5648" width="18.140625" style="5" customWidth="1"/>
    <col min="5649" max="5649" width="18.28515625" style="5" customWidth="1"/>
    <col min="5650" max="5650" width="16.7109375" style="5" customWidth="1"/>
    <col min="5651" max="5651" width="17.85546875" style="5" customWidth="1"/>
    <col min="5652" max="5652" width="16.85546875" style="5" customWidth="1"/>
    <col min="5653" max="5653" width="15.7109375" style="5" bestFit="1" customWidth="1"/>
    <col min="5654" max="5654" width="15.28515625" style="5" customWidth="1"/>
    <col min="5655" max="5655" width="24.7109375" style="5" customWidth="1"/>
    <col min="5656" max="5656" width="10.28515625" style="5" customWidth="1"/>
    <col min="5657" max="5657" width="9.28515625" style="5" bestFit="1" customWidth="1"/>
    <col min="5658" max="5893" width="9.140625" style="5"/>
    <col min="5894" max="5894" width="15.85546875" style="5" customWidth="1"/>
    <col min="5895" max="5895" width="15.28515625" style="5" customWidth="1"/>
    <col min="5896" max="5896" width="16.85546875" style="5" customWidth="1"/>
    <col min="5897" max="5897" width="21.42578125" style="5" customWidth="1"/>
    <col min="5898" max="5898" width="16.7109375" style="5" customWidth="1"/>
    <col min="5899" max="5899" width="17.7109375" style="5" customWidth="1"/>
    <col min="5900" max="5900" width="16.140625" style="5" customWidth="1"/>
    <col min="5901" max="5901" width="27.140625" style="5" customWidth="1"/>
    <col min="5902" max="5902" width="12.42578125" style="5" customWidth="1"/>
    <col min="5903" max="5903" width="11.7109375" style="5" customWidth="1"/>
    <col min="5904" max="5904" width="18.140625" style="5" customWidth="1"/>
    <col min="5905" max="5905" width="18.28515625" style="5" customWidth="1"/>
    <col min="5906" max="5906" width="16.7109375" style="5" customWidth="1"/>
    <col min="5907" max="5907" width="17.85546875" style="5" customWidth="1"/>
    <col min="5908" max="5908" width="16.85546875" style="5" customWidth="1"/>
    <col min="5909" max="5909" width="15.7109375" style="5" bestFit="1" customWidth="1"/>
    <col min="5910" max="5910" width="15.28515625" style="5" customWidth="1"/>
    <col min="5911" max="5911" width="24.7109375" style="5" customWidth="1"/>
    <col min="5912" max="5912" width="10.28515625" style="5" customWidth="1"/>
    <col min="5913" max="5913" width="9.28515625" style="5" bestFit="1" customWidth="1"/>
    <col min="5914" max="6149" width="9.140625" style="5"/>
    <col min="6150" max="6150" width="15.85546875" style="5" customWidth="1"/>
    <col min="6151" max="6151" width="15.28515625" style="5" customWidth="1"/>
    <col min="6152" max="6152" width="16.85546875" style="5" customWidth="1"/>
    <col min="6153" max="6153" width="21.42578125" style="5" customWidth="1"/>
    <col min="6154" max="6154" width="16.7109375" style="5" customWidth="1"/>
    <col min="6155" max="6155" width="17.7109375" style="5" customWidth="1"/>
    <col min="6156" max="6156" width="16.140625" style="5" customWidth="1"/>
    <col min="6157" max="6157" width="27.140625" style="5" customWidth="1"/>
    <col min="6158" max="6158" width="12.42578125" style="5" customWidth="1"/>
    <col min="6159" max="6159" width="11.7109375" style="5" customWidth="1"/>
    <col min="6160" max="6160" width="18.140625" style="5" customWidth="1"/>
    <col min="6161" max="6161" width="18.28515625" style="5" customWidth="1"/>
    <col min="6162" max="6162" width="16.7109375" style="5" customWidth="1"/>
    <col min="6163" max="6163" width="17.85546875" style="5" customWidth="1"/>
    <col min="6164" max="6164" width="16.85546875" style="5" customWidth="1"/>
    <col min="6165" max="6165" width="15.7109375" style="5" bestFit="1" customWidth="1"/>
    <col min="6166" max="6166" width="15.28515625" style="5" customWidth="1"/>
    <col min="6167" max="6167" width="24.7109375" style="5" customWidth="1"/>
    <col min="6168" max="6168" width="10.28515625" style="5" customWidth="1"/>
    <col min="6169" max="6169" width="9.28515625" style="5" bestFit="1" customWidth="1"/>
    <col min="6170" max="6405" width="9.140625" style="5"/>
    <col min="6406" max="6406" width="15.85546875" style="5" customWidth="1"/>
    <col min="6407" max="6407" width="15.28515625" style="5" customWidth="1"/>
    <col min="6408" max="6408" width="16.85546875" style="5" customWidth="1"/>
    <col min="6409" max="6409" width="21.42578125" style="5" customWidth="1"/>
    <col min="6410" max="6410" width="16.7109375" style="5" customWidth="1"/>
    <col min="6411" max="6411" width="17.7109375" style="5" customWidth="1"/>
    <col min="6412" max="6412" width="16.140625" style="5" customWidth="1"/>
    <col min="6413" max="6413" width="27.140625" style="5" customWidth="1"/>
    <col min="6414" max="6414" width="12.42578125" style="5" customWidth="1"/>
    <col min="6415" max="6415" width="11.7109375" style="5" customWidth="1"/>
    <col min="6416" max="6416" width="18.140625" style="5" customWidth="1"/>
    <col min="6417" max="6417" width="18.28515625" style="5" customWidth="1"/>
    <col min="6418" max="6418" width="16.7109375" style="5" customWidth="1"/>
    <col min="6419" max="6419" width="17.85546875" style="5" customWidth="1"/>
    <col min="6420" max="6420" width="16.85546875" style="5" customWidth="1"/>
    <col min="6421" max="6421" width="15.7109375" style="5" bestFit="1" customWidth="1"/>
    <col min="6422" max="6422" width="15.28515625" style="5" customWidth="1"/>
    <col min="6423" max="6423" width="24.7109375" style="5" customWidth="1"/>
    <col min="6424" max="6424" width="10.28515625" style="5" customWidth="1"/>
    <col min="6425" max="6425" width="9.28515625" style="5" bestFit="1" customWidth="1"/>
    <col min="6426" max="6661" width="9.140625" style="5"/>
    <col min="6662" max="6662" width="15.85546875" style="5" customWidth="1"/>
    <col min="6663" max="6663" width="15.28515625" style="5" customWidth="1"/>
    <col min="6664" max="6664" width="16.85546875" style="5" customWidth="1"/>
    <col min="6665" max="6665" width="21.42578125" style="5" customWidth="1"/>
    <col min="6666" max="6666" width="16.7109375" style="5" customWidth="1"/>
    <col min="6667" max="6667" width="17.7109375" style="5" customWidth="1"/>
    <col min="6668" max="6668" width="16.140625" style="5" customWidth="1"/>
    <col min="6669" max="6669" width="27.140625" style="5" customWidth="1"/>
    <col min="6670" max="6670" width="12.42578125" style="5" customWidth="1"/>
    <col min="6671" max="6671" width="11.7109375" style="5" customWidth="1"/>
    <col min="6672" max="6672" width="18.140625" style="5" customWidth="1"/>
    <col min="6673" max="6673" width="18.28515625" style="5" customWidth="1"/>
    <col min="6674" max="6674" width="16.7109375" style="5" customWidth="1"/>
    <col min="6675" max="6675" width="17.85546875" style="5" customWidth="1"/>
    <col min="6676" max="6676" width="16.85546875" style="5" customWidth="1"/>
    <col min="6677" max="6677" width="15.7109375" style="5" bestFit="1" customWidth="1"/>
    <col min="6678" max="6678" width="15.28515625" style="5" customWidth="1"/>
    <col min="6679" max="6679" width="24.7109375" style="5" customWidth="1"/>
    <col min="6680" max="6680" width="10.28515625" style="5" customWidth="1"/>
    <col min="6681" max="6681" width="9.28515625" style="5" bestFit="1" customWidth="1"/>
    <col min="6682" max="6917" width="9.140625" style="5"/>
    <col min="6918" max="6918" width="15.85546875" style="5" customWidth="1"/>
    <col min="6919" max="6919" width="15.28515625" style="5" customWidth="1"/>
    <col min="6920" max="6920" width="16.85546875" style="5" customWidth="1"/>
    <col min="6921" max="6921" width="21.42578125" style="5" customWidth="1"/>
    <col min="6922" max="6922" width="16.7109375" style="5" customWidth="1"/>
    <col min="6923" max="6923" width="17.7109375" style="5" customWidth="1"/>
    <col min="6924" max="6924" width="16.140625" style="5" customWidth="1"/>
    <col min="6925" max="6925" width="27.140625" style="5" customWidth="1"/>
    <col min="6926" max="6926" width="12.42578125" style="5" customWidth="1"/>
    <col min="6927" max="6927" width="11.7109375" style="5" customWidth="1"/>
    <col min="6928" max="6928" width="18.140625" style="5" customWidth="1"/>
    <col min="6929" max="6929" width="18.28515625" style="5" customWidth="1"/>
    <col min="6930" max="6930" width="16.7109375" style="5" customWidth="1"/>
    <col min="6931" max="6931" width="17.85546875" style="5" customWidth="1"/>
    <col min="6932" max="6932" width="16.85546875" style="5" customWidth="1"/>
    <col min="6933" max="6933" width="15.7109375" style="5" bestFit="1" customWidth="1"/>
    <col min="6934" max="6934" width="15.28515625" style="5" customWidth="1"/>
    <col min="6935" max="6935" width="24.7109375" style="5" customWidth="1"/>
    <col min="6936" max="6936" width="10.28515625" style="5" customWidth="1"/>
    <col min="6937" max="6937" width="9.28515625" style="5" bestFit="1" customWidth="1"/>
    <col min="6938" max="7173" width="9.140625" style="5"/>
    <col min="7174" max="7174" width="15.85546875" style="5" customWidth="1"/>
    <col min="7175" max="7175" width="15.28515625" style="5" customWidth="1"/>
    <col min="7176" max="7176" width="16.85546875" style="5" customWidth="1"/>
    <col min="7177" max="7177" width="21.42578125" style="5" customWidth="1"/>
    <col min="7178" max="7178" width="16.7109375" style="5" customWidth="1"/>
    <col min="7179" max="7179" width="17.7109375" style="5" customWidth="1"/>
    <col min="7180" max="7180" width="16.140625" style="5" customWidth="1"/>
    <col min="7181" max="7181" width="27.140625" style="5" customWidth="1"/>
    <col min="7182" max="7182" width="12.42578125" style="5" customWidth="1"/>
    <col min="7183" max="7183" width="11.7109375" style="5" customWidth="1"/>
    <col min="7184" max="7184" width="18.140625" style="5" customWidth="1"/>
    <col min="7185" max="7185" width="18.28515625" style="5" customWidth="1"/>
    <col min="7186" max="7186" width="16.7109375" style="5" customWidth="1"/>
    <col min="7187" max="7187" width="17.85546875" style="5" customWidth="1"/>
    <col min="7188" max="7188" width="16.85546875" style="5" customWidth="1"/>
    <col min="7189" max="7189" width="15.7109375" style="5" bestFit="1" customWidth="1"/>
    <col min="7190" max="7190" width="15.28515625" style="5" customWidth="1"/>
    <col min="7191" max="7191" width="24.7109375" style="5" customWidth="1"/>
    <col min="7192" max="7192" width="10.28515625" style="5" customWidth="1"/>
    <col min="7193" max="7193" width="9.28515625" style="5" bestFit="1" customWidth="1"/>
    <col min="7194" max="7429" width="9.140625" style="5"/>
    <col min="7430" max="7430" width="15.85546875" style="5" customWidth="1"/>
    <col min="7431" max="7431" width="15.28515625" style="5" customWidth="1"/>
    <col min="7432" max="7432" width="16.85546875" style="5" customWidth="1"/>
    <col min="7433" max="7433" width="21.42578125" style="5" customWidth="1"/>
    <col min="7434" max="7434" width="16.7109375" style="5" customWidth="1"/>
    <col min="7435" max="7435" width="17.7109375" style="5" customWidth="1"/>
    <col min="7436" max="7436" width="16.140625" style="5" customWidth="1"/>
    <col min="7437" max="7437" width="27.140625" style="5" customWidth="1"/>
    <col min="7438" max="7438" width="12.42578125" style="5" customWidth="1"/>
    <col min="7439" max="7439" width="11.7109375" style="5" customWidth="1"/>
    <col min="7440" max="7440" width="18.140625" style="5" customWidth="1"/>
    <col min="7441" max="7441" width="18.28515625" style="5" customWidth="1"/>
    <col min="7442" max="7442" width="16.7109375" style="5" customWidth="1"/>
    <col min="7443" max="7443" width="17.85546875" style="5" customWidth="1"/>
    <col min="7444" max="7444" width="16.85546875" style="5" customWidth="1"/>
    <col min="7445" max="7445" width="15.7109375" style="5" bestFit="1" customWidth="1"/>
    <col min="7446" max="7446" width="15.28515625" style="5" customWidth="1"/>
    <col min="7447" max="7447" width="24.7109375" style="5" customWidth="1"/>
    <col min="7448" max="7448" width="10.28515625" style="5" customWidth="1"/>
    <col min="7449" max="7449" width="9.28515625" style="5" bestFit="1" customWidth="1"/>
    <col min="7450" max="7685" width="9.140625" style="5"/>
    <col min="7686" max="7686" width="15.85546875" style="5" customWidth="1"/>
    <col min="7687" max="7687" width="15.28515625" style="5" customWidth="1"/>
    <col min="7688" max="7688" width="16.85546875" style="5" customWidth="1"/>
    <col min="7689" max="7689" width="21.42578125" style="5" customWidth="1"/>
    <col min="7690" max="7690" width="16.7109375" style="5" customWidth="1"/>
    <col min="7691" max="7691" width="17.7109375" style="5" customWidth="1"/>
    <col min="7692" max="7692" width="16.140625" style="5" customWidth="1"/>
    <col min="7693" max="7693" width="27.140625" style="5" customWidth="1"/>
    <col min="7694" max="7694" width="12.42578125" style="5" customWidth="1"/>
    <col min="7695" max="7695" width="11.7109375" style="5" customWidth="1"/>
    <col min="7696" max="7696" width="18.140625" style="5" customWidth="1"/>
    <col min="7697" max="7697" width="18.28515625" style="5" customWidth="1"/>
    <col min="7698" max="7698" width="16.7109375" style="5" customWidth="1"/>
    <col min="7699" max="7699" width="17.85546875" style="5" customWidth="1"/>
    <col min="7700" max="7700" width="16.85546875" style="5" customWidth="1"/>
    <col min="7701" max="7701" width="15.7109375" style="5" bestFit="1" customWidth="1"/>
    <col min="7702" max="7702" width="15.28515625" style="5" customWidth="1"/>
    <col min="7703" max="7703" width="24.7109375" style="5" customWidth="1"/>
    <col min="7704" max="7704" width="10.28515625" style="5" customWidth="1"/>
    <col min="7705" max="7705" width="9.28515625" style="5" bestFit="1" customWidth="1"/>
    <col min="7706" max="7941" width="9.140625" style="5"/>
    <col min="7942" max="7942" width="15.85546875" style="5" customWidth="1"/>
    <col min="7943" max="7943" width="15.28515625" style="5" customWidth="1"/>
    <col min="7944" max="7944" width="16.85546875" style="5" customWidth="1"/>
    <col min="7945" max="7945" width="21.42578125" style="5" customWidth="1"/>
    <col min="7946" max="7946" width="16.7109375" style="5" customWidth="1"/>
    <col min="7947" max="7947" width="17.7109375" style="5" customWidth="1"/>
    <col min="7948" max="7948" width="16.140625" style="5" customWidth="1"/>
    <col min="7949" max="7949" width="27.140625" style="5" customWidth="1"/>
    <col min="7950" max="7950" width="12.42578125" style="5" customWidth="1"/>
    <col min="7951" max="7951" width="11.7109375" style="5" customWidth="1"/>
    <col min="7952" max="7952" width="18.140625" style="5" customWidth="1"/>
    <col min="7953" max="7953" width="18.28515625" style="5" customWidth="1"/>
    <col min="7954" max="7954" width="16.7109375" style="5" customWidth="1"/>
    <col min="7955" max="7955" width="17.85546875" style="5" customWidth="1"/>
    <col min="7956" max="7956" width="16.85546875" style="5" customWidth="1"/>
    <col min="7957" max="7957" width="15.7109375" style="5" bestFit="1" customWidth="1"/>
    <col min="7958" max="7958" width="15.28515625" style="5" customWidth="1"/>
    <col min="7959" max="7959" width="24.7109375" style="5" customWidth="1"/>
    <col min="7960" max="7960" width="10.28515625" style="5" customWidth="1"/>
    <col min="7961" max="7961" width="9.28515625" style="5" bestFit="1" customWidth="1"/>
    <col min="7962" max="8197" width="9.140625" style="5"/>
    <col min="8198" max="8198" width="15.85546875" style="5" customWidth="1"/>
    <col min="8199" max="8199" width="15.28515625" style="5" customWidth="1"/>
    <col min="8200" max="8200" width="16.85546875" style="5" customWidth="1"/>
    <col min="8201" max="8201" width="21.42578125" style="5" customWidth="1"/>
    <col min="8202" max="8202" width="16.7109375" style="5" customWidth="1"/>
    <col min="8203" max="8203" width="17.7109375" style="5" customWidth="1"/>
    <col min="8204" max="8204" width="16.140625" style="5" customWidth="1"/>
    <col min="8205" max="8205" width="27.140625" style="5" customWidth="1"/>
    <col min="8206" max="8206" width="12.42578125" style="5" customWidth="1"/>
    <col min="8207" max="8207" width="11.7109375" style="5" customWidth="1"/>
    <col min="8208" max="8208" width="18.140625" style="5" customWidth="1"/>
    <col min="8209" max="8209" width="18.28515625" style="5" customWidth="1"/>
    <col min="8210" max="8210" width="16.7109375" style="5" customWidth="1"/>
    <col min="8211" max="8211" width="17.85546875" style="5" customWidth="1"/>
    <col min="8212" max="8212" width="16.85546875" style="5" customWidth="1"/>
    <col min="8213" max="8213" width="15.7109375" style="5" bestFit="1" customWidth="1"/>
    <col min="8214" max="8214" width="15.28515625" style="5" customWidth="1"/>
    <col min="8215" max="8215" width="24.7109375" style="5" customWidth="1"/>
    <col min="8216" max="8216" width="10.28515625" style="5" customWidth="1"/>
    <col min="8217" max="8217" width="9.28515625" style="5" bestFit="1" customWidth="1"/>
    <col min="8218" max="8453" width="9.140625" style="5"/>
    <col min="8454" max="8454" width="15.85546875" style="5" customWidth="1"/>
    <col min="8455" max="8455" width="15.28515625" style="5" customWidth="1"/>
    <col min="8456" max="8456" width="16.85546875" style="5" customWidth="1"/>
    <col min="8457" max="8457" width="21.42578125" style="5" customWidth="1"/>
    <col min="8458" max="8458" width="16.7109375" style="5" customWidth="1"/>
    <col min="8459" max="8459" width="17.7109375" style="5" customWidth="1"/>
    <col min="8460" max="8460" width="16.140625" style="5" customWidth="1"/>
    <col min="8461" max="8461" width="27.140625" style="5" customWidth="1"/>
    <col min="8462" max="8462" width="12.42578125" style="5" customWidth="1"/>
    <col min="8463" max="8463" width="11.7109375" style="5" customWidth="1"/>
    <col min="8464" max="8464" width="18.140625" style="5" customWidth="1"/>
    <col min="8465" max="8465" width="18.28515625" style="5" customWidth="1"/>
    <col min="8466" max="8466" width="16.7109375" style="5" customWidth="1"/>
    <col min="8467" max="8467" width="17.85546875" style="5" customWidth="1"/>
    <col min="8468" max="8468" width="16.85546875" style="5" customWidth="1"/>
    <col min="8469" max="8469" width="15.7109375" style="5" bestFit="1" customWidth="1"/>
    <col min="8470" max="8470" width="15.28515625" style="5" customWidth="1"/>
    <col min="8471" max="8471" width="24.7109375" style="5" customWidth="1"/>
    <col min="8472" max="8472" width="10.28515625" style="5" customWidth="1"/>
    <col min="8473" max="8473" width="9.28515625" style="5" bestFit="1" customWidth="1"/>
    <col min="8474" max="8709" width="9.140625" style="5"/>
    <col min="8710" max="8710" width="15.85546875" style="5" customWidth="1"/>
    <col min="8711" max="8711" width="15.28515625" style="5" customWidth="1"/>
    <col min="8712" max="8712" width="16.85546875" style="5" customWidth="1"/>
    <col min="8713" max="8713" width="21.42578125" style="5" customWidth="1"/>
    <col min="8714" max="8714" width="16.7109375" style="5" customWidth="1"/>
    <col min="8715" max="8715" width="17.7109375" style="5" customWidth="1"/>
    <col min="8716" max="8716" width="16.140625" style="5" customWidth="1"/>
    <col min="8717" max="8717" width="27.140625" style="5" customWidth="1"/>
    <col min="8718" max="8718" width="12.42578125" style="5" customWidth="1"/>
    <col min="8719" max="8719" width="11.7109375" style="5" customWidth="1"/>
    <col min="8720" max="8720" width="18.140625" style="5" customWidth="1"/>
    <col min="8721" max="8721" width="18.28515625" style="5" customWidth="1"/>
    <col min="8722" max="8722" width="16.7109375" style="5" customWidth="1"/>
    <col min="8723" max="8723" width="17.85546875" style="5" customWidth="1"/>
    <col min="8724" max="8724" width="16.85546875" style="5" customWidth="1"/>
    <col min="8725" max="8725" width="15.7109375" style="5" bestFit="1" customWidth="1"/>
    <col min="8726" max="8726" width="15.28515625" style="5" customWidth="1"/>
    <col min="8727" max="8727" width="24.7109375" style="5" customWidth="1"/>
    <col min="8728" max="8728" width="10.28515625" style="5" customWidth="1"/>
    <col min="8729" max="8729" width="9.28515625" style="5" bestFit="1" customWidth="1"/>
    <col min="8730" max="8965" width="9.140625" style="5"/>
    <col min="8966" max="8966" width="15.85546875" style="5" customWidth="1"/>
    <col min="8967" max="8967" width="15.28515625" style="5" customWidth="1"/>
    <col min="8968" max="8968" width="16.85546875" style="5" customWidth="1"/>
    <col min="8969" max="8969" width="21.42578125" style="5" customWidth="1"/>
    <col min="8970" max="8970" width="16.7109375" style="5" customWidth="1"/>
    <col min="8971" max="8971" width="17.7109375" style="5" customWidth="1"/>
    <col min="8972" max="8972" width="16.140625" style="5" customWidth="1"/>
    <col min="8973" max="8973" width="27.140625" style="5" customWidth="1"/>
    <col min="8974" max="8974" width="12.42578125" style="5" customWidth="1"/>
    <col min="8975" max="8975" width="11.7109375" style="5" customWidth="1"/>
    <col min="8976" max="8976" width="18.140625" style="5" customWidth="1"/>
    <col min="8977" max="8977" width="18.28515625" style="5" customWidth="1"/>
    <col min="8978" max="8978" width="16.7109375" style="5" customWidth="1"/>
    <col min="8979" max="8979" width="17.85546875" style="5" customWidth="1"/>
    <col min="8980" max="8980" width="16.85546875" style="5" customWidth="1"/>
    <col min="8981" max="8981" width="15.7109375" style="5" bestFit="1" customWidth="1"/>
    <col min="8982" max="8982" width="15.28515625" style="5" customWidth="1"/>
    <col min="8983" max="8983" width="24.7109375" style="5" customWidth="1"/>
    <col min="8984" max="8984" width="10.28515625" style="5" customWidth="1"/>
    <col min="8985" max="8985" width="9.28515625" style="5" bestFit="1" customWidth="1"/>
    <col min="8986" max="9221" width="9.140625" style="5"/>
    <col min="9222" max="9222" width="15.85546875" style="5" customWidth="1"/>
    <col min="9223" max="9223" width="15.28515625" style="5" customWidth="1"/>
    <col min="9224" max="9224" width="16.85546875" style="5" customWidth="1"/>
    <col min="9225" max="9225" width="21.42578125" style="5" customWidth="1"/>
    <col min="9226" max="9226" width="16.7109375" style="5" customWidth="1"/>
    <col min="9227" max="9227" width="17.7109375" style="5" customWidth="1"/>
    <col min="9228" max="9228" width="16.140625" style="5" customWidth="1"/>
    <col min="9229" max="9229" width="27.140625" style="5" customWidth="1"/>
    <col min="9230" max="9230" width="12.42578125" style="5" customWidth="1"/>
    <col min="9231" max="9231" width="11.7109375" style="5" customWidth="1"/>
    <col min="9232" max="9232" width="18.140625" style="5" customWidth="1"/>
    <col min="9233" max="9233" width="18.28515625" style="5" customWidth="1"/>
    <col min="9234" max="9234" width="16.7109375" style="5" customWidth="1"/>
    <col min="9235" max="9235" width="17.85546875" style="5" customWidth="1"/>
    <col min="9236" max="9236" width="16.85546875" style="5" customWidth="1"/>
    <col min="9237" max="9237" width="15.7109375" style="5" bestFit="1" customWidth="1"/>
    <col min="9238" max="9238" width="15.28515625" style="5" customWidth="1"/>
    <col min="9239" max="9239" width="24.7109375" style="5" customWidth="1"/>
    <col min="9240" max="9240" width="10.28515625" style="5" customWidth="1"/>
    <col min="9241" max="9241" width="9.28515625" style="5" bestFit="1" customWidth="1"/>
    <col min="9242" max="9477" width="9.140625" style="5"/>
    <col min="9478" max="9478" width="15.85546875" style="5" customWidth="1"/>
    <col min="9479" max="9479" width="15.28515625" style="5" customWidth="1"/>
    <col min="9480" max="9480" width="16.85546875" style="5" customWidth="1"/>
    <col min="9481" max="9481" width="21.42578125" style="5" customWidth="1"/>
    <col min="9482" max="9482" width="16.7109375" style="5" customWidth="1"/>
    <col min="9483" max="9483" width="17.7109375" style="5" customWidth="1"/>
    <col min="9484" max="9484" width="16.140625" style="5" customWidth="1"/>
    <col min="9485" max="9485" width="27.140625" style="5" customWidth="1"/>
    <col min="9486" max="9486" width="12.42578125" style="5" customWidth="1"/>
    <col min="9487" max="9487" width="11.7109375" style="5" customWidth="1"/>
    <col min="9488" max="9488" width="18.140625" style="5" customWidth="1"/>
    <col min="9489" max="9489" width="18.28515625" style="5" customWidth="1"/>
    <col min="9490" max="9490" width="16.7109375" style="5" customWidth="1"/>
    <col min="9491" max="9491" width="17.85546875" style="5" customWidth="1"/>
    <col min="9492" max="9492" width="16.85546875" style="5" customWidth="1"/>
    <col min="9493" max="9493" width="15.7109375" style="5" bestFit="1" customWidth="1"/>
    <col min="9494" max="9494" width="15.28515625" style="5" customWidth="1"/>
    <col min="9495" max="9495" width="24.7109375" style="5" customWidth="1"/>
    <col min="9496" max="9496" width="10.28515625" style="5" customWidth="1"/>
    <col min="9497" max="9497" width="9.28515625" style="5" bestFit="1" customWidth="1"/>
    <col min="9498" max="9733" width="9.140625" style="5"/>
    <col min="9734" max="9734" width="15.85546875" style="5" customWidth="1"/>
    <col min="9735" max="9735" width="15.28515625" style="5" customWidth="1"/>
    <col min="9736" max="9736" width="16.85546875" style="5" customWidth="1"/>
    <col min="9737" max="9737" width="21.42578125" style="5" customWidth="1"/>
    <col min="9738" max="9738" width="16.7109375" style="5" customWidth="1"/>
    <col min="9739" max="9739" width="17.7109375" style="5" customWidth="1"/>
    <col min="9740" max="9740" width="16.140625" style="5" customWidth="1"/>
    <col min="9741" max="9741" width="27.140625" style="5" customWidth="1"/>
    <col min="9742" max="9742" width="12.42578125" style="5" customWidth="1"/>
    <col min="9743" max="9743" width="11.7109375" style="5" customWidth="1"/>
    <col min="9744" max="9744" width="18.140625" style="5" customWidth="1"/>
    <col min="9745" max="9745" width="18.28515625" style="5" customWidth="1"/>
    <col min="9746" max="9746" width="16.7109375" style="5" customWidth="1"/>
    <col min="9747" max="9747" width="17.85546875" style="5" customWidth="1"/>
    <col min="9748" max="9748" width="16.85546875" style="5" customWidth="1"/>
    <col min="9749" max="9749" width="15.7109375" style="5" bestFit="1" customWidth="1"/>
    <col min="9750" max="9750" width="15.28515625" style="5" customWidth="1"/>
    <col min="9751" max="9751" width="24.7109375" style="5" customWidth="1"/>
    <col min="9752" max="9752" width="10.28515625" style="5" customWidth="1"/>
    <col min="9753" max="9753" width="9.28515625" style="5" bestFit="1" customWidth="1"/>
    <col min="9754" max="9989" width="9.140625" style="5"/>
    <col min="9990" max="9990" width="15.85546875" style="5" customWidth="1"/>
    <col min="9991" max="9991" width="15.28515625" style="5" customWidth="1"/>
    <col min="9992" max="9992" width="16.85546875" style="5" customWidth="1"/>
    <col min="9993" max="9993" width="21.42578125" style="5" customWidth="1"/>
    <col min="9994" max="9994" width="16.7109375" style="5" customWidth="1"/>
    <col min="9995" max="9995" width="17.7109375" style="5" customWidth="1"/>
    <col min="9996" max="9996" width="16.140625" style="5" customWidth="1"/>
    <col min="9997" max="9997" width="27.140625" style="5" customWidth="1"/>
    <col min="9998" max="9998" width="12.42578125" style="5" customWidth="1"/>
    <col min="9999" max="9999" width="11.7109375" style="5" customWidth="1"/>
    <col min="10000" max="10000" width="18.140625" style="5" customWidth="1"/>
    <col min="10001" max="10001" width="18.28515625" style="5" customWidth="1"/>
    <col min="10002" max="10002" width="16.7109375" style="5" customWidth="1"/>
    <col min="10003" max="10003" width="17.85546875" style="5" customWidth="1"/>
    <col min="10004" max="10004" width="16.85546875" style="5" customWidth="1"/>
    <col min="10005" max="10005" width="15.7109375" style="5" bestFit="1" customWidth="1"/>
    <col min="10006" max="10006" width="15.28515625" style="5" customWidth="1"/>
    <col min="10007" max="10007" width="24.7109375" style="5" customWidth="1"/>
    <col min="10008" max="10008" width="10.28515625" style="5" customWidth="1"/>
    <col min="10009" max="10009" width="9.28515625" style="5" bestFit="1" customWidth="1"/>
    <col min="10010" max="10245" width="9.140625" style="5"/>
    <col min="10246" max="10246" width="15.85546875" style="5" customWidth="1"/>
    <col min="10247" max="10247" width="15.28515625" style="5" customWidth="1"/>
    <col min="10248" max="10248" width="16.85546875" style="5" customWidth="1"/>
    <col min="10249" max="10249" width="21.42578125" style="5" customWidth="1"/>
    <col min="10250" max="10250" width="16.7109375" style="5" customWidth="1"/>
    <col min="10251" max="10251" width="17.7109375" style="5" customWidth="1"/>
    <col min="10252" max="10252" width="16.140625" style="5" customWidth="1"/>
    <col min="10253" max="10253" width="27.140625" style="5" customWidth="1"/>
    <col min="10254" max="10254" width="12.42578125" style="5" customWidth="1"/>
    <col min="10255" max="10255" width="11.7109375" style="5" customWidth="1"/>
    <col min="10256" max="10256" width="18.140625" style="5" customWidth="1"/>
    <col min="10257" max="10257" width="18.28515625" style="5" customWidth="1"/>
    <col min="10258" max="10258" width="16.7109375" style="5" customWidth="1"/>
    <col min="10259" max="10259" width="17.85546875" style="5" customWidth="1"/>
    <col min="10260" max="10260" width="16.85546875" style="5" customWidth="1"/>
    <col min="10261" max="10261" width="15.7109375" style="5" bestFit="1" customWidth="1"/>
    <col min="10262" max="10262" width="15.28515625" style="5" customWidth="1"/>
    <col min="10263" max="10263" width="24.7109375" style="5" customWidth="1"/>
    <col min="10264" max="10264" width="10.28515625" style="5" customWidth="1"/>
    <col min="10265" max="10265" width="9.28515625" style="5" bestFit="1" customWidth="1"/>
    <col min="10266" max="10501" width="9.140625" style="5"/>
    <col min="10502" max="10502" width="15.85546875" style="5" customWidth="1"/>
    <col min="10503" max="10503" width="15.28515625" style="5" customWidth="1"/>
    <col min="10504" max="10504" width="16.85546875" style="5" customWidth="1"/>
    <col min="10505" max="10505" width="21.42578125" style="5" customWidth="1"/>
    <col min="10506" max="10506" width="16.7109375" style="5" customWidth="1"/>
    <col min="10507" max="10507" width="17.7109375" style="5" customWidth="1"/>
    <col min="10508" max="10508" width="16.140625" style="5" customWidth="1"/>
    <col min="10509" max="10509" width="27.140625" style="5" customWidth="1"/>
    <col min="10510" max="10510" width="12.42578125" style="5" customWidth="1"/>
    <col min="10511" max="10511" width="11.7109375" style="5" customWidth="1"/>
    <col min="10512" max="10512" width="18.140625" style="5" customWidth="1"/>
    <col min="10513" max="10513" width="18.28515625" style="5" customWidth="1"/>
    <col min="10514" max="10514" width="16.7109375" style="5" customWidth="1"/>
    <col min="10515" max="10515" width="17.85546875" style="5" customWidth="1"/>
    <col min="10516" max="10516" width="16.85546875" style="5" customWidth="1"/>
    <col min="10517" max="10517" width="15.7109375" style="5" bestFit="1" customWidth="1"/>
    <col min="10518" max="10518" width="15.28515625" style="5" customWidth="1"/>
    <col min="10519" max="10519" width="24.7109375" style="5" customWidth="1"/>
    <col min="10520" max="10520" width="10.28515625" style="5" customWidth="1"/>
    <col min="10521" max="10521" width="9.28515625" style="5" bestFit="1" customWidth="1"/>
    <col min="10522" max="10757" width="9.140625" style="5"/>
    <col min="10758" max="10758" width="15.85546875" style="5" customWidth="1"/>
    <col min="10759" max="10759" width="15.28515625" style="5" customWidth="1"/>
    <col min="10760" max="10760" width="16.85546875" style="5" customWidth="1"/>
    <col min="10761" max="10761" width="21.42578125" style="5" customWidth="1"/>
    <col min="10762" max="10762" width="16.7109375" style="5" customWidth="1"/>
    <col min="10763" max="10763" width="17.7109375" style="5" customWidth="1"/>
    <col min="10764" max="10764" width="16.140625" style="5" customWidth="1"/>
    <col min="10765" max="10765" width="27.140625" style="5" customWidth="1"/>
    <col min="10766" max="10766" width="12.42578125" style="5" customWidth="1"/>
    <col min="10767" max="10767" width="11.7109375" style="5" customWidth="1"/>
    <col min="10768" max="10768" width="18.140625" style="5" customWidth="1"/>
    <col min="10769" max="10769" width="18.28515625" style="5" customWidth="1"/>
    <col min="10770" max="10770" width="16.7109375" style="5" customWidth="1"/>
    <col min="10771" max="10771" width="17.85546875" style="5" customWidth="1"/>
    <col min="10772" max="10772" width="16.85546875" style="5" customWidth="1"/>
    <col min="10773" max="10773" width="15.7109375" style="5" bestFit="1" customWidth="1"/>
    <col min="10774" max="10774" width="15.28515625" style="5" customWidth="1"/>
    <col min="10775" max="10775" width="24.7109375" style="5" customWidth="1"/>
    <col min="10776" max="10776" width="10.28515625" style="5" customWidth="1"/>
    <col min="10777" max="10777" width="9.28515625" style="5" bestFit="1" customWidth="1"/>
    <col min="10778" max="11013" width="9.140625" style="5"/>
    <col min="11014" max="11014" width="15.85546875" style="5" customWidth="1"/>
    <col min="11015" max="11015" width="15.28515625" style="5" customWidth="1"/>
    <col min="11016" max="11016" width="16.85546875" style="5" customWidth="1"/>
    <col min="11017" max="11017" width="21.42578125" style="5" customWidth="1"/>
    <col min="11018" max="11018" width="16.7109375" style="5" customWidth="1"/>
    <col min="11019" max="11019" width="17.7109375" style="5" customWidth="1"/>
    <col min="11020" max="11020" width="16.140625" style="5" customWidth="1"/>
    <col min="11021" max="11021" width="27.140625" style="5" customWidth="1"/>
    <col min="11022" max="11022" width="12.42578125" style="5" customWidth="1"/>
    <col min="11023" max="11023" width="11.7109375" style="5" customWidth="1"/>
    <col min="11024" max="11024" width="18.140625" style="5" customWidth="1"/>
    <col min="11025" max="11025" width="18.28515625" style="5" customWidth="1"/>
    <col min="11026" max="11026" width="16.7109375" style="5" customWidth="1"/>
    <col min="11027" max="11027" width="17.85546875" style="5" customWidth="1"/>
    <col min="11028" max="11028" width="16.85546875" style="5" customWidth="1"/>
    <col min="11029" max="11029" width="15.7109375" style="5" bestFit="1" customWidth="1"/>
    <col min="11030" max="11030" width="15.28515625" style="5" customWidth="1"/>
    <col min="11031" max="11031" width="24.7109375" style="5" customWidth="1"/>
    <col min="11032" max="11032" width="10.28515625" style="5" customWidth="1"/>
    <col min="11033" max="11033" width="9.28515625" style="5" bestFit="1" customWidth="1"/>
    <col min="11034" max="11269" width="9.140625" style="5"/>
    <col min="11270" max="11270" width="15.85546875" style="5" customWidth="1"/>
    <col min="11271" max="11271" width="15.28515625" style="5" customWidth="1"/>
    <col min="11272" max="11272" width="16.85546875" style="5" customWidth="1"/>
    <col min="11273" max="11273" width="21.42578125" style="5" customWidth="1"/>
    <col min="11274" max="11274" width="16.7109375" style="5" customWidth="1"/>
    <col min="11275" max="11275" width="17.7109375" style="5" customWidth="1"/>
    <col min="11276" max="11276" width="16.140625" style="5" customWidth="1"/>
    <col min="11277" max="11277" width="27.140625" style="5" customWidth="1"/>
    <col min="11278" max="11278" width="12.42578125" style="5" customWidth="1"/>
    <col min="11279" max="11279" width="11.7109375" style="5" customWidth="1"/>
    <col min="11280" max="11280" width="18.140625" style="5" customWidth="1"/>
    <col min="11281" max="11281" width="18.28515625" style="5" customWidth="1"/>
    <col min="11282" max="11282" width="16.7109375" style="5" customWidth="1"/>
    <col min="11283" max="11283" width="17.85546875" style="5" customWidth="1"/>
    <col min="11284" max="11284" width="16.85546875" style="5" customWidth="1"/>
    <col min="11285" max="11285" width="15.7109375" style="5" bestFit="1" customWidth="1"/>
    <col min="11286" max="11286" width="15.28515625" style="5" customWidth="1"/>
    <col min="11287" max="11287" width="24.7109375" style="5" customWidth="1"/>
    <col min="11288" max="11288" width="10.28515625" style="5" customWidth="1"/>
    <col min="11289" max="11289" width="9.28515625" style="5" bestFit="1" customWidth="1"/>
    <col min="11290" max="11525" width="9.140625" style="5"/>
    <col min="11526" max="11526" width="15.85546875" style="5" customWidth="1"/>
    <col min="11527" max="11527" width="15.28515625" style="5" customWidth="1"/>
    <col min="11528" max="11528" width="16.85546875" style="5" customWidth="1"/>
    <col min="11529" max="11529" width="21.42578125" style="5" customWidth="1"/>
    <col min="11530" max="11530" width="16.7109375" style="5" customWidth="1"/>
    <col min="11531" max="11531" width="17.7109375" style="5" customWidth="1"/>
    <col min="11532" max="11532" width="16.140625" style="5" customWidth="1"/>
    <col min="11533" max="11533" width="27.140625" style="5" customWidth="1"/>
    <col min="11534" max="11534" width="12.42578125" style="5" customWidth="1"/>
    <col min="11535" max="11535" width="11.7109375" style="5" customWidth="1"/>
    <col min="11536" max="11536" width="18.140625" style="5" customWidth="1"/>
    <col min="11537" max="11537" width="18.28515625" style="5" customWidth="1"/>
    <col min="11538" max="11538" width="16.7109375" style="5" customWidth="1"/>
    <col min="11539" max="11539" width="17.85546875" style="5" customWidth="1"/>
    <col min="11540" max="11540" width="16.85546875" style="5" customWidth="1"/>
    <col min="11541" max="11541" width="15.7109375" style="5" bestFit="1" customWidth="1"/>
    <col min="11542" max="11542" width="15.28515625" style="5" customWidth="1"/>
    <col min="11543" max="11543" width="24.7109375" style="5" customWidth="1"/>
    <col min="11544" max="11544" width="10.28515625" style="5" customWidth="1"/>
    <col min="11545" max="11545" width="9.28515625" style="5" bestFit="1" customWidth="1"/>
    <col min="11546" max="11781" width="9.140625" style="5"/>
    <col min="11782" max="11782" width="15.85546875" style="5" customWidth="1"/>
    <col min="11783" max="11783" width="15.28515625" style="5" customWidth="1"/>
    <col min="11784" max="11784" width="16.85546875" style="5" customWidth="1"/>
    <col min="11785" max="11785" width="21.42578125" style="5" customWidth="1"/>
    <col min="11786" max="11786" width="16.7109375" style="5" customWidth="1"/>
    <col min="11787" max="11787" width="17.7109375" style="5" customWidth="1"/>
    <col min="11788" max="11788" width="16.140625" style="5" customWidth="1"/>
    <col min="11789" max="11789" width="27.140625" style="5" customWidth="1"/>
    <col min="11790" max="11790" width="12.42578125" style="5" customWidth="1"/>
    <col min="11791" max="11791" width="11.7109375" style="5" customWidth="1"/>
    <col min="11792" max="11792" width="18.140625" style="5" customWidth="1"/>
    <col min="11793" max="11793" width="18.28515625" style="5" customWidth="1"/>
    <col min="11794" max="11794" width="16.7109375" style="5" customWidth="1"/>
    <col min="11795" max="11795" width="17.85546875" style="5" customWidth="1"/>
    <col min="11796" max="11796" width="16.85546875" style="5" customWidth="1"/>
    <col min="11797" max="11797" width="15.7109375" style="5" bestFit="1" customWidth="1"/>
    <col min="11798" max="11798" width="15.28515625" style="5" customWidth="1"/>
    <col min="11799" max="11799" width="24.7109375" style="5" customWidth="1"/>
    <col min="11800" max="11800" width="10.28515625" style="5" customWidth="1"/>
    <col min="11801" max="11801" width="9.28515625" style="5" bestFit="1" customWidth="1"/>
    <col min="11802" max="12037" width="9.140625" style="5"/>
    <col min="12038" max="12038" width="15.85546875" style="5" customWidth="1"/>
    <col min="12039" max="12039" width="15.28515625" style="5" customWidth="1"/>
    <col min="12040" max="12040" width="16.85546875" style="5" customWidth="1"/>
    <col min="12041" max="12041" width="21.42578125" style="5" customWidth="1"/>
    <col min="12042" max="12042" width="16.7109375" style="5" customWidth="1"/>
    <col min="12043" max="12043" width="17.7109375" style="5" customWidth="1"/>
    <col min="12044" max="12044" width="16.140625" style="5" customWidth="1"/>
    <col min="12045" max="12045" width="27.140625" style="5" customWidth="1"/>
    <col min="12046" max="12046" width="12.42578125" style="5" customWidth="1"/>
    <col min="12047" max="12047" width="11.7109375" style="5" customWidth="1"/>
    <col min="12048" max="12048" width="18.140625" style="5" customWidth="1"/>
    <col min="12049" max="12049" width="18.28515625" style="5" customWidth="1"/>
    <col min="12050" max="12050" width="16.7109375" style="5" customWidth="1"/>
    <col min="12051" max="12051" width="17.85546875" style="5" customWidth="1"/>
    <col min="12052" max="12052" width="16.85546875" style="5" customWidth="1"/>
    <col min="12053" max="12053" width="15.7109375" style="5" bestFit="1" customWidth="1"/>
    <col min="12054" max="12054" width="15.28515625" style="5" customWidth="1"/>
    <col min="12055" max="12055" width="24.7109375" style="5" customWidth="1"/>
    <col min="12056" max="12056" width="10.28515625" style="5" customWidth="1"/>
    <col min="12057" max="12057" width="9.28515625" style="5" bestFit="1" customWidth="1"/>
    <col min="12058" max="12293" width="9.140625" style="5"/>
    <col min="12294" max="12294" width="15.85546875" style="5" customWidth="1"/>
    <col min="12295" max="12295" width="15.28515625" style="5" customWidth="1"/>
    <col min="12296" max="12296" width="16.85546875" style="5" customWidth="1"/>
    <col min="12297" max="12297" width="21.42578125" style="5" customWidth="1"/>
    <col min="12298" max="12298" width="16.7109375" style="5" customWidth="1"/>
    <col min="12299" max="12299" width="17.7109375" style="5" customWidth="1"/>
    <col min="12300" max="12300" width="16.140625" style="5" customWidth="1"/>
    <col min="12301" max="12301" width="27.140625" style="5" customWidth="1"/>
    <col min="12302" max="12302" width="12.42578125" style="5" customWidth="1"/>
    <col min="12303" max="12303" width="11.7109375" style="5" customWidth="1"/>
    <col min="12304" max="12304" width="18.140625" style="5" customWidth="1"/>
    <col min="12305" max="12305" width="18.28515625" style="5" customWidth="1"/>
    <col min="12306" max="12306" width="16.7109375" style="5" customWidth="1"/>
    <col min="12307" max="12307" width="17.85546875" style="5" customWidth="1"/>
    <col min="12308" max="12308" width="16.85546875" style="5" customWidth="1"/>
    <col min="12309" max="12309" width="15.7109375" style="5" bestFit="1" customWidth="1"/>
    <col min="12310" max="12310" width="15.28515625" style="5" customWidth="1"/>
    <col min="12311" max="12311" width="24.7109375" style="5" customWidth="1"/>
    <col min="12312" max="12312" width="10.28515625" style="5" customWidth="1"/>
    <col min="12313" max="12313" width="9.28515625" style="5" bestFit="1" customWidth="1"/>
    <col min="12314" max="12549" width="9.140625" style="5"/>
    <col min="12550" max="12550" width="15.85546875" style="5" customWidth="1"/>
    <col min="12551" max="12551" width="15.28515625" style="5" customWidth="1"/>
    <col min="12552" max="12552" width="16.85546875" style="5" customWidth="1"/>
    <col min="12553" max="12553" width="21.42578125" style="5" customWidth="1"/>
    <col min="12554" max="12554" width="16.7109375" style="5" customWidth="1"/>
    <col min="12555" max="12555" width="17.7109375" style="5" customWidth="1"/>
    <col min="12556" max="12556" width="16.140625" style="5" customWidth="1"/>
    <col min="12557" max="12557" width="27.140625" style="5" customWidth="1"/>
    <col min="12558" max="12558" width="12.42578125" style="5" customWidth="1"/>
    <col min="12559" max="12559" width="11.7109375" style="5" customWidth="1"/>
    <col min="12560" max="12560" width="18.140625" style="5" customWidth="1"/>
    <col min="12561" max="12561" width="18.28515625" style="5" customWidth="1"/>
    <col min="12562" max="12562" width="16.7109375" style="5" customWidth="1"/>
    <col min="12563" max="12563" width="17.85546875" style="5" customWidth="1"/>
    <col min="12564" max="12564" width="16.85546875" style="5" customWidth="1"/>
    <col min="12565" max="12565" width="15.7109375" style="5" bestFit="1" customWidth="1"/>
    <col min="12566" max="12566" width="15.28515625" style="5" customWidth="1"/>
    <col min="12567" max="12567" width="24.7109375" style="5" customWidth="1"/>
    <col min="12568" max="12568" width="10.28515625" style="5" customWidth="1"/>
    <col min="12569" max="12569" width="9.28515625" style="5" bestFit="1" customWidth="1"/>
    <col min="12570" max="12805" width="9.140625" style="5"/>
    <col min="12806" max="12806" width="15.85546875" style="5" customWidth="1"/>
    <col min="12807" max="12807" width="15.28515625" style="5" customWidth="1"/>
    <col min="12808" max="12808" width="16.85546875" style="5" customWidth="1"/>
    <col min="12809" max="12809" width="21.42578125" style="5" customWidth="1"/>
    <col min="12810" max="12810" width="16.7109375" style="5" customWidth="1"/>
    <col min="12811" max="12811" width="17.7109375" style="5" customWidth="1"/>
    <col min="12812" max="12812" width="16.140625" style="5" customWidth="1"/>
    <col min="12813" max="12813" width="27.140625" style="5" customWidth="1"/>
    <col min="12814" max="12814" width="12.42578125" style="5" customWidth="1"/>
    <col min="12815" max="12815" width="11.7109375" style="5" customWidth="1"/>
    <col min="12816" max="12816" width="18.140625" style="5" customWidth="1"/>
    <col min="12817" max="12817" width="18.28515625" style="5" customWidth="1"/>
    <col min="12818" max="12818" width="16.7109375" style="5" customWidth="1"/>
    <col min="12819" max="12819" width="17.85546875" style="5" customWidth="1"/>
    <col min="12820" max="12820" width="16.85546875" style="5" customWidth="1"/>
    <col min="12821" max="12821" width="15.7109375" style="5" bestFit="1" customWidth="1"/>
    <col min="12822" max="12822" width="15.28515625" style="5" customWidth="1"/>
    <col min="12823" max="12823" width="24.7109375" style="5" customWidth="1"/>
    <col min="12824" max="12824" width="10.28515625" style="5" customWidth="1"/>
    <col min="12825" max="12825" width="9.28515625" style="5" bestFit="1" customWidth="1"/>
    <col min="12826" max="13061" width="9.140625" style="5"/>
    <col min="13062" max="13062" width="15.85546875" style="5" customWidth="1"/>
    <col min="13063" max="13063" width="15.28515625" style="5" customWidth="1"/>
    <col min="13064" max="13064" width="16.85546875" style="5" customWidth="1"/>
    <col min="13065" max="13065" width="21.42578125" style="5" customWidth="1"/>
    <col min="13066" max="13066" width="16.7109375" style="5" customWidth="1"/>
    <col min="13067" max="13067" width="17.7109375" style="5" customWidth="1"/>
    <col min="13068" max="13068" width="16.140625" style="5" customWidth="1"/>
    <col min="13069" max="13069" width="27.140625" style="5" customWidth="1"/>
    <col min="13070" max="13070" width="12.42578125" style="5" customWidth="1"/>
    <col min="13071" max="13071" width="11.7109375" style="5" customWidth="1"/>
    <col min="13072" max="13072" width="18.140625" style="5" customWidth="1"/>
    <col min="13073" max="13073" width="18.28515625" style="5" customWidth="1"/>
    <col min="13074" max="13074" width="16.7109375" style="5" customWidth="1"/>
    <col min="13075" max="13075" width="17.85546875" style="5" customWidth="1"/>
    <col min="13076" max="13076" width="16.85546875" style="5" customWidth="1"/>
    <col min="13077" max="13077" width="15.7109375" style="5" bestFit="1" customWidth="1"/>
    <col min="13078" max="13078" width="15.28515625" style="5" customWidth="1"/>
    <col min="13079" max="13079" width="24.7109375" style="5" customWidth="1"/>
    <col min="13080" max="13080" width="10.28515625" style="5" customWidth="1"/>
    <col min="13081" max="13081" width="9.28515625" style="5" bestFit="1" customWidth="1"/>
    <col min="13082" max="13317" width="9.140625" style="5"/>
    <col min="13318" max="13318" width="15.85546875" style="5" customWidth="1"/>
    <col min="13319" max="13319" width="15.28515625" style="5" customWidth="1"/>
    <col min="13320" max="13320" width="16.85546875" style="5" customWidth="1"/>
    <col min="13321" max="13321" width="21.42578125" style="5" customWidth="1"/>
    <col min="13322" max="13322" width="16.7109375" style="5" customWidth="1"/>
    <col min="13323" max="13323" width="17.7109375" style="5" customWidth="1"/>
    <col min="13324" max="13324" width="16.140625" style="5" customWidth="1"/>
    <col min="13325" max="13325" width="27.140625" style="5" customWidth="1"/>
    <col min="13326" max="13326" width="12.42578125" style="5" customWidth="1"/>
    <col min="13327" max="13327" width="11.7109375" style="5" customWidth="1"/>
    <col min="13328" max="13328" width="18.140625" style="5" customWidth="1"/>
    <col min="13329" max="13329" width="18.28515625" style="5" customWidth="1"/>
    <col min="13330" max="13330" width="16.7109375" style="5" customWidth="1"/>
    <col min="13331" max="13331" width="17.85546875" style="5" customWidth="1"/>
    <col min="13332" max="13332" width="16.85546875" style="5" customWidth="1"/>
    <col min="13333" max="13333" width="15.7109375" style="5" bestFit="1" customWidth="1"/>
    <col min="13334" max="13334" width="15.28515625" style="5" customWidth="1"/>
    <col min="13335" max="13335" width="24.7109375" style="5" customWidth="1"/>
    <col min="13336" max="13336" width="10.28515625" style="5" customWidth="1"/>
    <col min="13337" max="13337" width="9.28515625" style="5" bestFit="1" customWidth="1"/>
    <col min="13338" max="13573" width="9.140625" style="5"/>
    <col min="13574" max="13574" width="15.85546875" style="5" customWidth="1"/>
    <col min="13575" max="13575" width="15.28515625" style="5" customWidth="1"/>
    <col min="13576" max="13576" width="16.85546875" style="5" customWidth="1"/>
    <col min="13577" max="13577" width="21.42578125" style="5" customWidth="1"/>
    <col min="13578" max="13578" width="16.7109375" style="5" customWidth="1"/>
    <col min="13579" max="13579" width="17.7109375" style="5" customWidth="1"/>
    <col min="13580" max="13580" width="16.140625" style="5" customWidth="1"/>
    <col min="13581" max="13581" width="27.140625" style="5" customWidth="1"/>
    <col min="13582" max="13582" width="12.42578125" style="5" customWidth="1"/>
    <col min="13583" max="13583" width="11.7109375" style="5" customWidth="1"/>
    <col min="13584" max="13584" width="18.140625" style="5" customWidth="1"/>
    <col min="13585" max="13585" width="18.28515625" style="5" customWidth="1"/>
    <col min="13586" max="13586" width="16.7109375" style="5" customWidth="1"/>
    <col min="13587" max="13587" width="17.85546875" style="5" customWidth="1"/>
    <col min="13588" max="13588" width="16.85546875" style="5" customWidth="1"/>
    <col min="13589" max="13589" width="15.7109375" style="5" bestFit="1" customWidth="1"/>
    <col min="13590" max="13590" width="15.28515625" style="5" customWidth="1"/>
    <col min="13591" max="13591" width="24.7109375" style="5" customWidth="1"/>
    <col min="13592" max="13592" width="10.28515625" style="5" customWidth="1"/>
    <col min="13593" max="13593" width="9.28515625" style="5" bestFit="1" customWidth="1"/>
    <col min="13594" max="13829" width="9.140625" style="5"/>
    <col min="13830" max="13830" width="15.85546875" style="5" customWidth="1"/>
    <col min="13831" max="13831" width="15.28515625" style="5" customWidth="1"/>
    <col min="13832" max="13832" width="16.85546875" style="5" customWidth="1"/>
    <col min="13833" max="13833" width="21.42578125" style="5" customWidth="1"/>
    <col min="13834" max="13834" width="16.7109375" style="5" customWidth="1"/>
    <col min="13835" max="13835" width="17.7109375" style="5" customWidth="1"/>
    <col min="13836" max="13836" width="16.140625" style="5" customWidth="1"/>
    <col min="13837" max="13837" width="27.140625" style="5" customWidth="1"/>
    <col min="13838" max="13838" width="12.42578125" style="5" customWidth="1"/>
    <col min="13839" max="13839" width="11.7109375" style="5" customWidth="1"/>
    <col min="13840" max="13840" width="18.140625" style="5" customWidth="1"/>
    <col min="13841" max="13841" width="18.28515625" style="5" customWidth="1"/>
    <col min="13842" max="13842" width="16.7109375" style="5" customWidth="1"/>
    <col min="13843" max="13843" width="17.85546875" style="5" customWidth="1"/>
    <col min="13844" max="13844" width="16.85546875" style="5" customWidth="1"/>
    <col min="13845" max="13845" width="15.7109375" style="5" bestFit="1" customWidth="1"/>
    <col min="13846" max="13846" width="15.28515625" style="5" customWidth="1"/>
    <col min="13847" max="13847" width="24.7109375" style="5" customWidth="1"/>
    <col min="13848" max="13848" width="10.28515625" style="5" customWidth="1"/>
    <col min="13849" max="13849" width="9.28515625" style="5" bestFit="1" customWidth="1"/>
    <col min="13850" max="14085" width="9.140625" style="5"/>
    <col min="14086" max="14086" width="15.85546875" style="5" customWidth="1"/>
    <col min="14087" max="14087" width="15.28515625" style="5" customWidth="1"/>
    <col min="14088" max="14088" width="16.85546875" style="5" customWidth="1"/>
    <col min="14089" max="14089" width="21.42578125" style="5" customWidth="1"/>
    <col min="14090" max="14090" width="16.7109375" style="5" customWidth="1"/>
    <col min="14091" max="14091" width="17.7109375" style="5" customWidth="1"/>
    <col min="14092" max="14092" width="16.140625" style="5" customWidth="1"/>
    <col min="14093" max="14093" width="27.140625" style="5" customWidth="1"/>
    <col min="14094" max="14094" width="12.42578125" style="5" customWidth="1"/>
    <col min="14095" max="14095" width="11.7109375" style="5" customWidth="1"/>
    <col min="14096" max="14096" width="18.140625" style="5" customWidth="1"/>
    <col min="14097" max="14097" width="18.28515625" style="5" customWidth="1"/>
    <col min="14098" max="14098" width="16.7109375" style="5" customWidth="1"/>
    <col min="14099" max="14099" width="17.85546875" style="5" customWidth="1"/>
    <col min="14100" max="14100" width="16.85546875" style="5" customWidth="1"/>
    <col min="14101" max="14101" width="15.7109375" style="5" bestFit="1" customWidth="1"/>
    <col min="14102" max="14102" width="15.28515625" style="5" customWidth="1"/>
    <col min="14103" max="14103" width="24.7109375" style="5" customWidth="1"/>
    <col min="14104" max="14104" width="10.28515625" style="5" customWidth="1"/>
    <col min="14105" max="14105" width="9.28515625" style="5" bestFit="1" customWidth="1"/>
    <col min="14106" max="14341" width="9.140625" style="5"/>
    <col min="14342" max="14342" width="15.85546875" style="5" customWidth="1"/>
    <col min="14343" max="14343" width="15.28515625" style="5" customWidth="1"/>
    <col min="14344" max="14344" width="16.85546875" style="5" customWidth="1"/>
    <col min="14345" max="14345" width="21.42578125" style="5" customWidth="1"/>
    <col min="14346" max="14346" width="16.7109375" style="5" customWidth="1"/>
    <col min="14347" max="14347" width="17.7109375" style="5" customWidth="1"/>
    <col min="14348" max="14348" width="16.140625" style="5" customWidth="1"/>
    <col min="14349" max="14349" width="27.140625" style="5" customWidth="1"/>
    <col min="14350" max="14350" width="12.42578125" style="5" customWidth="1"/>
    <col min="14351" max="14351" width="11.7109375" style="5" customWidth="1"/>
    <col min="14352" max="14352" width="18.140625" style="5" customWidth="1"/>
    <col min="14353" max="14353" width="18.28515625" style="5" customWidth="1"/>
    <col min="14354" max="14354" width="16.7109375" style="5" customWidth="1"/>
    <col min="14355" max="14355" width="17.85546875" style="5" customWidth="1"/>
    <col min="14356" max="14356" width="16.85546875" style="5" customWidth="1"/>
    <col min="14357" max="14357" width="15.7109375" style="5" bestFit="1" customWidth="1"/>
    <col min="14358" max="14358" width="15.28515625" style="5" customWidth="1"/>
    <col min="14359" max="14359" width="24.7109375" style="5" customWidth="1"/>
    <col min="14360" max="14360" width="10.28515625" style="5" customWidth="1"/>
    <col min="14361" max="14361" width="9.28515625" style="5" bestFit="1" customWidth="1"/>
    <col min="14362" max="14597" width="9.140625" style="5"/>
    <col min="14598" max="14598" width="15.85546875" style="5" customWidth="1"/>
    <col min="14599" max="14599" width="15.28515625" style="5" customWidth="1"/>
    <col min="14600" max="14600" width="16.85546875" style="5" customWidth="1"/>
    <col min="14601" max="14601" width="21.42578125" style="5" customWidth="1"/>
    <col min="14602" max="14602" width="16.7109375" style="5" customWidth="1"/>
    <col min="14603" max="14603" width="17.7109375" style="5" customWidth="1"/>
    <col min="14604" max="14604" width="16.140625" style="5" customWidth="1"/>
    <col min="14605" max="14605" width="27.140625" style="5" customWidth="1"/>
    <col min="14606" max="14606" width="12.42578125" style="5" customWidth="1"/>
    <col min="14607" max="14607" width="11.7109375" style="5" customWidth="1"/>
    <col min="14608" max="14608" width="18.140625" style="5" customWidth="1"/>
    <col min="14609" max="14609" width="18.28515625" style="5" customWidth="1"/>
    <col min="14610" max="14610" width="16.7109375" style="5" customWidth="1"/>
    <col min="14611" max="14611" width="17.85546875" style="5" customWidth="1"/>
    <col min="14612" max="14612" width="16.85546875" style="5" customWidth="1"/>
    <col min="14613" max="14613" width="15.7109375" style="5" bestFit="1" customWidth="1"/>
    <col min="14614" max="14614" width="15.28515625" style="5" customWidth="1"/>
    <col min="14615" max="14615" width="24.7109375" style="5" customWidth="1"/>
    <col min="14616" max="14616" width="10.28515625" style="5" customWidth="1"/>
    <col min="14617" max="14617" width="9.28515625" style="5" bestFit="1" customWidth="1"/>
    <col min="14618" max="14853" width="9.140625" style="5"/>
    <col min="14854" max="14854" width="15.85546875" style="5" customWidth="1"/>
    <col min="14855" max="14855" width="15.28515625" style="5" customWidth="1"/>
    <col min="14856" max="14856" width="16.85546875" style="5" customWidth="1"/>
    <col min="14857" max="14857" width="21.42578125" style="5" customWidth="1"/>
    <col min="14858" max="14858" width="16.7109375" style="5" customWidth="1"/>
    <col min="14859" max="14859" width="17.7109375" style="5" customWidth="1"/>
    <col min="14860" max="14860" width="16.140625" style="5" customWidth="1"/>
    <col min="14861" max="14861" width="27.140625" style="5" customWidth="1"/>
    <col min="14862" max="14862" width="12.42578125" style="5" customWidth="1"/>
    <col min="14863" max="14863" width="11.7109375" style="5" customWidth="1"/>
    <col min="14864" max="14864" width="18.140625" style="5" customWidth="1"/>
    <col min="14865" max="14865" width="18.28515625" style="5" customWidth="1"/>
    <col min="14866" max="14866" width="16.7109375" style="5" customWidth="1"/>
    <col min="14867" max="14867" width="17.85546875" style="5" customWidth="1"/>
    <col min="14868" max="14868" width="16.85546875" style="5" customWidth="1"/>
    <col min="14869" max="14869" width="15.7109375" style="5" bestFit="1" customWidth="1"/>
    <col min="14870" max="14870" width="15.28515625" style="5" customWidth="1"/>
    <col min="14871" max="14871" width="24.7109375" style="5" customWidth="1"/>
    <col min="14872" max="14872" width="10.28515625" style="5" customWidth="1"/>
    <col min="14873" max="14873" width="9.28515625" style="5" bestFit="1" customWidth="1"/>
    <col min="14874" max="15109" width="9.140625" style="5"/>
    <col min="15110" max="15110" width="15.85546875" style="5" customWidth="1"/>
    <col min="15111" max="15111" width="15.28515625" style="5" customWidth="1"/>
    <col min="15112" max="15112" width="16.85546875" style="5" customWidth="1"/>
    <col min="15113" max="15113" width="21.42578125" style="5" customWidth="1"/>
    <col min="15114" max="15114" width="16.7109375" style="5" customWidth="1"/>
    <col min="15115" max="15115" width="17.7109375" style="5" customWidth="1"/>
    <col min="15116" max="15116" width="16.140625" style="5" customWidth="1"/>
    <col min="15117" max="15117" width="27.140625" style="5" customWidth="1"/>
    <col min="15118" max="15118" width="12.42578125" style="5" customWidth="1"/>
    <col min="15119" max="15119" width="11.7109375" style="5" customWidth="1"/>
    <col min="15120" max="15120" width="18.140625" style="5" customWidth="1"/>
    <col min="15121" max="15121" width="18.28515625" style="5" customWidth="1"/>
    <col min="15122" max="15122" width="16.7109375" style="5" customWidth="1"/>
    <col min="15123" max="15123" width="17.85546875" style="5" customWidth="1"/>
    <col min="15124" max="15124" width="16.85546875" style="5" customWidth="1"/>
    <col min="15125" max="15125" width="15.7109375" style="5" bestFit="1" customWidth="1"/>
    <col min="15126" max="15126" width="15.28515625" style="5" customWidth="1"/>
    <col min="15127" max="15127" width="24.7109375" style="5" customWidth="1"/>
    <col min="15128" max="15128" width="10.28515625" style="5" customWidth="1"/>
    <col min="15129" max="15129" width="9.28515625" style="5" bestFit="1" customWidth="1"/>
    <col min="15130" max="15365" width="9.140625" style="5"/>
    <col min="15366" max="15366" width="15.85546875" style="5" customWidth="1"/>
    <col min="15367" max="15367" width="15.28515625" style="5" customWidth="1"/>
    <col min="15368" max="15368" width="16.85546875" style="5" customWidth="1"/>
    <col min="15369" max="15369" width="21.42578125" style="5" customWidth="1"/>
    <col min="15370" max="15370" width="16.7109375" style="5" customWidth="1"/>
    <col min="15371" max="15371" width="17.7109375" style="5" customWidth="1"/>
    <col min="15372" max="15372" width="16.140625" style="5" customWidth="1"/>
    <col min="15373" max="15373" width="27.140625" style="5" customWidth="1"/>
    <col min="15374" max="15374" width="12.42578125" style="5" customWidth="1"/>
    <col min="15375" max="15375" width="11.7109375" style="5" customWidth="1"/>
    <col min="15376" max="15376" width="18.140625" style="5" customWidth="1"/>
    <col min="15377" max="15377" width="18.28515625" style="5" customWidth="1"/>
    <col min="15378" max="15378" width="16.7109375" style="5" customWidth="1"/>
    <col min="15379" max="15379" width="17.85546875" style="5" customWidth="1"/>
    <col min="15380" max="15380" width="16.85546875" style="5" customWidth="1"/>
    <col min="15381" max="15381" width="15.7109375" style="5" bestFit="1" customWidth="1"/>
    <col min="15382" max="15382" width="15.28515625" style="5" customWidth="1"/>
    <col min="15383" max="15383" width="24.7109375" style="5" customWidth="1"/>
    <col min="15384" max="15384" width="10.28515625" style="5" customWidth="1"/>
    <col min="15385" max="15385" width="9.28515625" style="5" bestFit="1" customWidth="1"/>
    <col min="15386" max="15621" width="9.140625" style="5"/>
    <col min="15622" max="15622" width="15.85546875" style="5" customWidth="1"/>
    <col min="15623" max="15623" width="15.28515625" style="5" customWidth="1"/>
    <col min="15624" max="15624" width="16.85546875" style="5" customWidth="1"/>
    <col min="15625" max="15625" width="21.42578125" style="5" customWidth="1"/>
    <col min="15626" max="15626" width="16.7109375" style="5" customWidth="1"/>
    <col min="15627" max="15627" width="17.7109375" style="5" customWidth="1"/>
    <col min="15628" max="15628" width="16.140625" style="5" customWidth="1"/>
    <col min="15629" max="15629" width="27.140625" style="5" customWidth="1"/>
    <col min="15630" max="15630" width="12.42578125" style="5" customWidth="1"/>
    <col min="15631" max="15631" width="11.7109375" style="5" customWidth="1"/>
    <col min="15632" max="15632" width="18.140625" style="5" customWidth="1"/>
    <col min="15633" max="15633" width="18.28515625" style="5" customWidth="1"/>
    <col min="15634" max="15634" width="16.7109375" style="5" customWidth="1"/>
    <col min="15635" max="15635" width="17.85546875" style="5" customWidth="1"/>
    <col min="15636" max="15636" width="16.85546875" style="5" customWidth="1"/>
    <col min="15637" max="15637" width="15.7109375" style="5" bestFit="1" customWidth="1"/>
    <col min="15638" max="15638" width="15.28515625" style="5" customWidth="1"/>
    <col min="15639" max="15639" width="24.7109375" style="5" customWidth="1"/>
    <col min="15640" max="15640" width="10.28515625" style="5" customWidth="1"/>
    <col min="15641" max="15641" width="9.28515625" style="5" bestFit="1" customWidth="1"/>
    <col min="15642" max="15877" width="9.140625" style="5"/>
    <col min="15878" max="15878" width="15.85546875" style="5" customWidth="1"/>
    <col min="15879" max="15879" width="15.28515625" style="5" customWidth="1"/>
    <col min="15880" max="15880" width="16.85546875" style="5" customWidth="1"/>
    <col min="15881" max="15881" width="21.42578125" style="5" customWidth="1"/>
    <col min="15882" max="15882" width="16.7109375" style="5" customWidth="1"/>
    <col min="15883" max="15883" width="17.7109375" style="5" customWidth="1"/>
    <col min="15884" max="15884" width="16.140625" style="5" customWidth="1"/>
    <col min="15885" max="15885" width="27.140625" style="5" customWidth="1"/>
    <col min="15886" max="15886" width="12.42578125" style="5" customWidth="1"/>
    <col min="15887" max="15887" width="11.7109375" style="5" customWidth="1"/>
    <col min="15888" max="15888" width="18.140625" style="5" customWidth="1"/>
    <col min="15889" max="15889" width="18.28515625" style="5" customWidth="1"/>
    <col min="15890" max="15890" width="16.7109375" style="5" customWidth="1"/>
    <col min="15891" max="15891" width="17.85546875" style="5" customWidth="1"/>
    <col min="15892" max="15892" width="16.85546875" style="5" customWidth="1"/>
    <col min="15893" max="15893" width="15.7109375" style="5" bestFit="1" customWidth="1"/>
    <col min="15894" max="15894" width="15.28515625" style="5" customWidth="1"/>
    <col min="15895" max="15895" width="24.7109375" style="5" customWidth="1"/>
    <col min="15896" max="15896" width="10.28515625" style="5" customWidth="1"/>
    <col min="15897" max="15897" width="9.28515625" style="5" bestFit="1" customWidth="1"/>
    <col min="15898" max="16133" width="9.140625" style="5"/>
    <col min="16134" max="16134" width="15.85546875" style="5" customWidth="1"/>
    <col min="16135" max="16135" width="15.28515625" style="5" customWidth="1"/>
    <col min="16136" max="16136" width="16.85546875" style="5" customWidth="1"/>
    <col min="16137" max="16137" width="21.42578125" style="5" customWidth="1"/>
    <col min="16138" max="16138" width="16.7109375" style="5" customWidth="1"/>
    <col min="16139" max="16139" width="17.7109375" style="5" customWidth="1"/>
    <col min="16140" max="16140" width="16.140625" style="5" customWidth="1"/>
    <col min="16141" max="16141" width="27.140625" style="5" customWidth="1"/>
    <col min="16142" max="16142" width="12.42578125" style="5" customWidth="1"/>
    <col min="16143" max="16143" width="11.7109375" style="5" customWidth="1"/>
    <col min="16144" max="16144" width="18.140625" style="5" customWidth="1"/>
    <col min="16145" max="16145" width="18.28515625" style="5" customWidth="1"/>
    <col min="16146" max="16146" width="16.7109375" style="5" customWidth="1"/>
    <col min="16147" max="16147" width="17.85546875" style="5" customWidth="1"/>
    <col min="16148" max="16148" width="16.85546875" style="5" customWidth="1"/>
    <col min="16149" max="16149" width="15.7109375" style="5" bestFit="1" customWidth="1"/>
    <col min="16150" max="16150" width="15.28515625" style="5" customWidth="1"/>
    <col min="16151" max="16151" width="24.7109375" style="5" customWidth="1"/>
    <col min="16152" max="16152" width="10.28515625" style="5" customWidth="1"/>
    <col min="16153" max="16153" width="9.28515625" style="5" bestFit="1" customWidth="1"/>
    <col min="16154" max="16384" width="9.140625" style="5"/>
  </cols>
  <sheetData>
    <row r="1" spans="1:32" s="20" customFormat="1" ht="60" customHeight="1" thickTop="1" thickBot="1" x14ac:dyDescent="0.25">
      <c r="A1" s="372" t="s">
        <v>1062</v>
      </c>
      <c r="B1" s="355" t="s">
        <v>140</v>
      </c>
      <c r="C1" s="42" t="s">
        <v>1</v>
      </c>
      <c r="D1" s="42" t="s">
        <v>120</v>
      </c>
      <c r="E1" s="42" t="s">
        <v>337</v>
      </c>
      <c r="F1" s="42" t="s">
        <v>335</v>
      </c>
      <c r="G1" s="42" t="s">
        <v>3</v>
      </c>
      <c r="H1" s="42" t="s">
        <v>4</v>
      </c>
      <c r="I1" s="42" t="s">
        <v>141</v>
      </c>
      <c r="J1" s="42" t="s">
        <v>871</v>
      </c>
      <c r="K1" s="42" t="s">
        <v>5</v>
      </c>
      <c r="L1" s="42" t="s">
        <v>142</v>
      </c>
      <c r="M1" s="42" t="s">
        <v>861</v>
      </c>
      <c r="N1" s="297" t="s">
        <v>1043</v>
      </c>
      <c r="O1" s="24" t="s">
        <v>143</v>
      </c>
      <c r="P1" s="24" t="s">
        <v>321</v>
      </c>
      <c r="Q1" s="42" t="s">
        <v>145</v>
      </c>
      <c r="R1" s="43" t="s">
        <v>146</v>
      </c>
      <c r="S1" s="43" t="s">
        <v>147</v>
      </c>
      <c r="T1" s="283" t="s">
        <v>961</v>
      </c>
      <c r="U1" s="283" t="s">
        <v>962</v>
      </c>
      <c r="V1" s="283" t="s">
        <v>963</v>
      </c>
      <c r="W1" s="283" t="s">
        <v>964</v>
      </c>
      <c r="X1" s="42" t="s">
        <v>148</v>
      </c>
      <c r="Y1" s="42" t="s">
        <v>394</v>
      </c>
      <c r="Z1" s="21"/>
      <c r="AA1" s="21"/>
      <c r="AB1" s="21"/>
      <c r="AC1" s="21"/>
      <c r="AD1" s="21"/>
      <c r="AE1" s="21"/>
      <c r="AF1" s="21"/>
    </row>
    <row r="2" spans="1:32" ht="37.5" customHeight="1" thickTop="1" thickBot="1" x14ac:dyDescent="0.25">
      <c r="B2" s="415" t="s">
        <v>942</v>
      </c>
      <c r="C2" s="415"/>
      <c r="D2" s="415"/>
      <c r="E2" s="415"/>
      <c r="F2" s="415"/>
      <c r="G2" s="415"/>
      <c r="H2" s="415"/>
      <c r="I2" s="415"/>
      <c r="J2" s="415"/>
      <c r="K2" s="415"/>
      <c r="L2" s="415"/>
      <c r="M2" s="415"/>
      <c r="N2" s="415"/>
      <c r="O2" s="415"/>
      <c r="P2" s="415"/>
      <c r="Q2" s="415"/>
      <c r="R2" s="415"/>
      <c r="S2" s="415"/>
      <c r="T2" s="415"/>
      <c r="U2" s="415"/>
      <c r="V2" s="415"/>
      <c r="W2" s="415"/>
      <c r="X2" s="415"/>
      <c r="Y2" s="415"/>
      <c r="Z2" s="4"/>
      <c r="AA2" s="4"/>
      <c r="AB2" s="4"/>
      <c r="AC2" s="4"/>
      <c r="AD2" s="4"/>
      <c r="AE2" s="4"/>
      <c r="AF2" s="4"/>
    </row>
    <row r="3" spans="1:32" s="13" customFormat="1" ht="159" customHeight="1" thickTop="1" thickBot="1" x14ac:dyDescent="0.3">
      <c r="A3" s="367">
        <v>82</v>
      </c>
      <c r="B3" s="356" t="s">
        <v>34</v>
      </c>
      <c r="C3" s="65" t="s">
        <v>35</v>
      </c>
      <c r="D3" s="65" t="s">
        <v>327</v>
      </c>
      <c r="E3" s="65" t="s">
        <v>308</v>
      </c>
      <c r="F3" s="65" t="s">
        <v>307</v>
      </c>
      <c r="G3" s="65" t="s">
        <v>306</v>
      </c>
      <c r="H3" s="65" t="s">
        <v>305</v>
      </c>
      <c r="I3" s="65" t="s">
        <v>9</v>
      </c>
      <c r="J3" s="65"/>
      <c r="K3" s="65" t="s">
        <v>10</v>
      </c>
      <c r="L3" s="73" t="s">
        <v>48</v>
      </c>
      <c r="M3" s="73" t="s">
        <v>137</v>
      </c>
      <c r="N3" s="299"/>
      <c r="O3" s="72" t="s">
        <v>245</v>
      </c>
      <c r="P3" s="72" t="s">
        <v>152</v>
      </c>
      <c r="Q3" s="65" t="s">
        <v>304</v>
      </c>
      <c r="R3" s="66" t="s">
        <v>8</v>
      </c>
      <c r="S3" s="66" t="s">
        <v>8</v>
      </c>
      <c r="T3" s="315"/>
      <c r="U3" s="315"/>
      <c r="V3" s="315"/>
      <c r="W3" s="315"/>
      <c r="X3" s="65" t="s">
        <v>303</v>
      </c>
      <c r="Y3" s="65" t="s">
        <v>275</v>
      </c>
    </row>
    <row r="4" spans="1:32" s="13" customFormat="1" ht="147.75" customHeight="1" thickTop="1" thickBot="1" x14ac:dyDescent="0.3">
      <c r="A4" s="367">
        <v>83</v>
      </c>
      <c r="B4" s="356" t="s">
        <v>36</v>
      </c>
      <c r="C4" s="65" t="s">
        <v>35</v>
      </c>
      <c r="D4" s="65" t="s">
        <v>328</v>
      </c>
      <c r="E4" s="65" t="s">
        <v>302</v>
      </c>
      <c r="F4" s="65" t="s">
        <v>37</v>
      </c>
      <c r="G4" s="65" t="s">
        <v>38</v>
      </c>
      <c r="H4" s="65" t="s">
        <v>301</v>
      </c>
      <c r="I4" s="65" t="s">
        <v>9</v>
      </c>
      <c r="J4" s="65"/>
      <c r="K4" s="65" t="s">
        <v>10</v>
      </c>
      <c r="L4" s="73" t="s">
        <v>137</v>
      </c>
      <c r="M4" s="73" t="s">
        <v>137</v>
      </c>
      <c r="N4" s="299"/>
      <c r="O4" s="72" t="s">
        <v>245</v>
      </c>
      <c r="P4" s="72" t="s">
        <v>326</v>
      </c>
      <c r="Q4" s="65" t="s">
        <v>37</v>
      </c>
      <c r="R4" s="66" t="s">
        <v>8</v>
      </c>
      <c r="S4" s="66" t="s">
        <v>8</v>
      </c>
      <c r="T4" s="315"/>
      <c r="U4" s="315"/>
      <c r="V4" s="315"/>
      <c r="W4" s="315"/>
      <c r="X4" s="65" t="s">
        <v>300</v>
      </c>
      <c r="Y4" s="65" t="s">
        <v>275</v>
      </c>
    </row>
    <row r="5" spans="1:32" s="13" customFormat="1" ht="129" customHeight="1" thickTop="1" thickBot="1" x14ac:dyDescent="0.3">
      <c r="A5" s="367">
        <v>84</v>
      </c>
      <c r="B5" s="356" t="s">
        <v>36</v>
      </c>
      <c r="C5" s="65" t="s">
        <v>35</v>
      </c>
      <c r="D5" s="65" t="s">
        <v>329</v>
      </c>
      <c r="E5" s="65" t="s">
        <v>299</v>
      </c>
      <c r="F5" s="65" t="s">
        <v>39</v>
      </c>
      <c r="G5" s="65" t="s">
        <v>40</v>
      </c>
      <c r="H5" s="65" t="s">
        <v>298</v>
      </c>
      <c r="I5" s="65" t="s">
        <v>9</v>
      </c>
      <c r="J5" s="65"/>
      <c r="K5" s="65" t="s">
        <v>10</v>
      </c>
      <c r="L5" s="73" t="s">
        <v>137</v>
      </c>
      <c r="M5" s="73" t="s">
        <v>137</v>
      </c>
      <c r="N5" s="299"/>
      <c r="O5" s="72" t="s">
        <v>330</v>
      </c>
      <c r="P5" s="72" t="s">
        <v>331</v>
      </c>
      <c r="Q5" s="66" t="s">
        <v>8</v>
      </c>
      <c r="R5" s="66" t="s">
        <v>8</v>
      </c>
      <c r="S5" s="66" t="s">
        <v>8</v>
      </c>
      <c r="T5" s="315"/>
      <c r="U5" s="315"/>
      <c r="V5" s="315"/>
      <c r="W5" s="315"/>
      <c r="X5" s="65" t="s">
        <v>297</v>
      </c>
      <c r="Y5" s="65" t="s">
        <v>275</v>
      </c>
    </row>
    <row r="6" spans="1:32" s="13" customFormat="1" ht="131.25" customHeight="1" thickTop="1" thickBot="1" x14ac:dyDescent="0.3">
      <c r="A6" s="367">
        <v>85</v>
      </c>
      <c r="B6" s="356" t="s">
        <v>36</v>
      </c>
      <c r="C6" s="65" t="s">
        <v>35</v>
      </c>
      <c r="D6" s="65" t="s">
        <v>332</v>
      </c>
      <c r="E6" s="65" t="s">
        <v>296</v>
      </c>
      <c r="F6" s="65" t="s">
        <v>41</v>
      </c>
      <c r="G6" s="65" t="s">
        <v>42</v>
      </c>
      <c r="H6" s="65" t="s">
        <v>295</v>
      </c>
      <c r="I6" s="65" t="s">
        <v>9</v>
      </c>
      <c r="J6" s="65"/>
      <c r="K6" s="65" t="s">
        <v>10</v>
      </c>
      <c r="L6" s="73" t="s">
        <v>137</v>
      </c>
      <c r="M6" s="73" t="s">
        <v>137</v>
      </c>
      <c r="N6" s="299"/>
      <c r="O6" s="72" t="s">
        <v>151</v>
      </c>
      <c r="P6" s="72" t="s">
        <v>338</v>
      </c>
      <c r="Q6" s="66" t="s">
        <v>8</v>
      </c>
      <c r="R6" s="66" t="s">
        <v>8</v>
      </c>
      <c r="S6" s="66" t="s">
        <v>8</v>
      </c>
      <c r="T6" s="315"/>
      <c r="U6" s="315"/>
      <c r="V6" s="315"/>
      <c r="W6" s="315"/>
      <c r="X6" s="65" t="s">
        <v>294</v>
      </c>
      <c r="Y6" s="65" t="s">
        <v>275</v>
      </c>
    </row>
    <row r="7" spans="1:32" s="13" customFormat="1" ht="108.75" customHeight="1" thickTop="1" thickBot="1" x14ac:dyDescent="0.3">
      <c r="A7" s="367">
        <v>86</v>
      </c>
      <c r="B7" s="356" t="s">
        <v>36</v>
      </c>
      <c r="C7" s="65" t="s">
        <v>35</v>
      </c>
      <c r="D7" s="65" t="s">
        <v>293</v>
      </c>
      <c r="E7" s="66">
        <v>12</v>
      </c>
      <c r="F7" s="66">
        <v>12</v>
      </c>
      <c r="G7" s="65" t="s">
        <v>43</v>
      </c>
      <c r="H7" s="65" t="s">
        <v>292</v>
      </c>
      <c r="I7" s="65" t="s">
        <v>9</v>
      </c>
      <c r="J7" s="65"/>
      <c r="K7" s="65" t="s">
        <v>10</v>
      </c>
      <c r="L7" s="73" t="s">
        <v>137</v>
      </c>
      <c r="M7" s="73" t="s">
        <v>137</v>
      </c>
      <c r="N7" s="299"/>
      <c r="O7" s="72" t="s">
        <v>151</v>
      </c>
      <c r="P7" s="72" t="s">
        <v>152</v>
      </c>
      <c r="Q7" s="66">
        <v>3</v>
      </c>
      <c r="R7" s="66" t="s">
        <v>8</v>
      </c>
      <c r="S7" s="66" t="s">
        <v>8</v>
      </c>
      <c r="T7" s="315"/>
      <c r="U7" s="315"/>
      <c r="V7" s="315"/>
      <c r="W7" s="315"/>
      <c r="X7" s="65" t="s">
        <v>291</v>
      </c>
      <c r="Y7" s="65" t="s">
        <v>275</v>
      </c>
    </row>
    <row r="8" spans="1:32" s="13" customFormat="1" ht="164.25" customHeight="1" thickTop="1" thickBot="1" x14ac:dyDescent="0.3">
      <c r="A8" s="367">
        <v>87</v>
      </c>
      <c r="B8" s="356" t="s">
        <v>44</v>
      </c>
      <c r="C8" s="65" t="s">
        <v>35</v>
      </c>
      <c r="D8" s="65" t="s">
        <v>290</v>
      </c>
      <c r="E8" s="65" t="s">
        <v>288</v>
      </c>
      <c r="F8" s="65" t="s">
        <v>288</v>
      </c>
      <c r="G8" s="65" t="s">
        <v>45</v>
      </c>
      <c r="H8" s="65" t="s">
        <v>289</v>
      </c>
      <c r="I8" s="65" t="s">
        <v>9</v>
      </c>
      <c r="J8" s="65"/>
      <c r="K8" s="65" t="s">
        <v>10</v>
      </c>
      <c r="L8" s="73" t="s">
        <v>137</v>
      </c>
      <c r="M8" s="73" t="s">
        <v>137</v>
      </c>
      <c r="N8" s="299"/>
      <c r="O8" s="72" t="s">
        <v>151</v>
      </c>
      <c r="P8" s="72" t="s">
        <v>152</v>
      </c>
      <c r="Q8" s="65" t="s">
        <v>288</v>
      </c>
      <c r="R8" s="66" t="s">
        <v>8</v>
      </c>
      <c r="S8" s="66" t="s">
        <v>8</v>
      </c>
      <c r="T8" s="315"/>
      <c r="U8" s="315"/>
      <c r="V8" s="315"/>
      <c r="W8" s="315"/>
      <c r="X8" s="65" t="s">
        <v>287</v>
      </c>
      <c r="Y8" s="65" t="s">
        <v>275</v>
      </c>
    </row>
    <row r="9" spans="1:32" s="13" customFormat="1" ht="165.75" customHeight="1" thickTop="1" thickBot="1" x14ac:dyDescent="0.3">
      <c r="A9" s="367">
        <v>88</v>
      </c>
      <c r="B9" s="356" t="s">
        <v>44</v>
      </c>
      <c r="C9" s="65" t="s">
        <v>35</v>
      </c>
      <c r="D9" s="65" t="s">
        <v>286</v>
      </c>
      <c r="E9" s="65" t="s">
        <v>283</v>
      </c>
      <c r="F9" s="65" t="s">
        <v>283</v>
      </c>
      <c r="G9" s="65" t="s">
        <v>285</v>
      </c>
      <c r="H9" s="65" t="s">
        <v>284</v>
      </c>
      <c r="I9" s="65" t="s">
        <v>9</v>
      </c>
      <c r="J9" s="65"/>
      <c r="K9" s="65" t="s">
        <v>10</v>
      </c>
      <c r="L9" s="73" t="s">
        <v>137</v>
      </c>
      <c r="M9" s="73" t="s">
        <v>137</v>
      </c>
      <c r="N9" s="299"/>
      <c r="O9" s="72" t="s">
        <v>151</v>
      </c>
      <c r="P9" s="72" t="s">
        <v>152</v>
      </c>
      <c r="Q9" s="65" t="s">
        <v>283</v>
      </c>
      <c r="R9" s="66" t="s">
        <v>8</v>
      </c>
      <c r="S9" s="66" t="s">
        <v>8</v>
      </c>
      <c r="T9" s="315"/>
      <c r="U9" s="315"/>
      <c r="V9" s="315"/>
      <c r="W9" s="315"/>
      <c r="X9" s="65" t="s">
        <v>282</v>
      </c>
      <c r="Y9" s="65" t="s">
        <v>275</v>
      </c>
    </row>
    <row r="10" spans="1:32" s="13" customFormat="1" ht="233.25" customHeight="1" thickTop="1" thickBot="1" x14ac:dyDescent="0.3">
      <c r="A10" s="367">
        <v>89</v>
      </c>
      <c r="B10" s="356" t="s">
        <v>281</v>
      </c>
      <c r="C10" s="65" t="s">
        <v>35</v>
      </c>
      <c r="D10" s="65" t="s">
        <v>333</v>
      </c>
      <c r="E10" s="65" t="s">
        <v>280</v>
      </c>
      <c r="F10" s="65" t="s">
        <v>279</v>
      </c>
      <c r="G10" s="65" t="s">
        <v>278</v>
      </c>
      <c r="H10" s="65" t="s">
        <v>277</v>
      </c>
      <c r="I10" s="65" t="s">
        <v>9</v>
      </c>
      <c r="J10" s="65" t="s">
        <v>900</v>
      </c>
      <c r="K10" s="65" t="s">
        <v>10</v>
      </c>
      <c r="L10" s="73" t="s">
        <v>137</v>
      </c>
      <c r="M10" s="73" t="s">
        <v>137</v>
      </c>
      <c r="N10" s="299"/>
      <c r="O10" s="72" t="s">
        <v>151</v>
      </c>
      <c r="P10" s="72" t="s">
        <v>152</v>
      </c>
      <c r="Q10" s="65" t="s">
        <v>277</v>
      </c>
      <c r="R10" s="66" t="s">
        <v>8</v>
      </c>
      <c r="S10" s="66" t="s">
        <v>8</v>
      </c>
      <c r="T10" s="315"/>
      <c r="U10" s="315"/>
      <c r="V10" s="315"/>
      <c r="W10" s="315"/>
      <c r="X10" s="65" t="s">
        <v>276</v>
      </c>
      <c r="Y10" s="65" t="s">
        <v>275</v>
      </c>
    </row>
    <row r="11" spans="1:32" ht="13.5" thickTop="1" x14ac:dyDescent="0.2"/>
  </sheetData>
  <mergeCells count="1">
    <mergeCell ref="B2:Y2"/>
  </mergeCells>
  <printOptions horizontalCentered="1"/>
  <pageMargins left="0.23622047244094491" right="0.23622047244094491" top="0.74803149606299213" bottom="0.74803149606299213" header="0.31496062992125984" footer="0.31496062992125984"/>
  <pageSetup paperSize="9" scale="36" orientation="landscape" horizontalDpi="1200" verticalDpi="1200" r:id="rId1"/>
  <headerFooter>
    <oddHeader>&amp;LMunicipal Finance Management and Viability</oddHeader>
    <oddFooter>&amp;R&amp;P</oddFooter>
  </headerFooter>
  <colBreaks count="1" manualBreakCount="1">
    <brk id="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
  <sheetViews>
    <sheetView view="pageBreakPreview" zoomScale="70" zoomScaleNormal="98" zoomScaleSheetLayoutView="70" workbookViewId="0">
      <pane ySplit="1" topLeftCell="A2" activePane="bottomLeft" state="frozen"/>
      <selection pane="bottomLeft" activeCell="A6" sqref="A6"/>
    </sheetView>
  </sheetViews>
  <sheetFormatPr defaultRowHeight="12.75" x14ac:dyDescent="0.2"/>
  <cols>
    <col min="1" max="1" width="9.140625" style="366"/>
    <col min="2" max="2" width="9.5703125" style="15" customWidth="1"/>
    <col min="3" max="3" width="9.42578125" style="15" customWidth="1"/>
    <col min="4" max="4" width="15.7109375" style="5" customWidth="1"/>
    <col min="5" max="5" width="11.7109375" style="5" customWidth="1"/>
    <col min="6" max="6" width="11" style="5" customWidth="1"/>
    <col min="7" max="7" width="16.140625" style="5" customWidth="1"/>
    <col min="8" max="8" width="25.140625" style="5" customWidth="1"/>
    <col min="9" max="10" width="12.42578125" style="5" customWidth="1"/>
    <col min="11" max="11" width="8.7109375" style="5" customWidth="1"/>
    <col min="12" max="12" width="15.140625" style="5" customWidth="1"/>
    <col min="13" max="13" width="14.5703125" style="5" customWidth="1"/>
    <col min="14" max="14" width="14.5703125" style="316" customWidth="1"/>
    <col min="15" max="15" width="9.5703125" style="15" customWidth="1"/>
    <col min="16" max="16" width="10.140625" style="15" customWidth="1"/>
    <col min="17" max="17" width="10.140625" style="5" customWidth="1"/>
    <col min="18" max="18" width="15.7109375" style="16" hidden="1" customWidth="1"/>
    <col min="19" max="19" width="15.28515625" style="16" hidden="1" customWidth="1"/>
    <col min="20" max="23" width="15.28515625" style="296" customWidth="1"/>
    <col min="24" max="24" width="14.28515625" style="17" customWidth="1"/>
    <col min="25" max="25" width="10.28515625" style="5" customWidth="1"/>
    <col min="26" max="261" width="9.140625" style="5"/>
    <col min="262" max="262" width="15.85546875" style="5" customWidth="1"/>
    <col min="263" max="263" width="15.28515625" style="5" customWidth="1"/>
    <col min="264" max="264" width="16.85546875" style="5" customWidth="1"/>
    <col min="265" max="265" width="21.42578125" style="5" customWidth="1"/>
    <col min="266" max="266" width="16.7109375" style="5" customWidth="1"/>
    <col min="267" max="267" width="17.7109375" style="5" customWidth="1"/>
    <col min="268" max="268" width="16.140625" style="5" customWidth="1"/>
    <col min="269" max="269" width="27.140625" style="5" customWidth="1"/>
    <col min="270" max="270" width="12.42578125" style="5" customWidth="1"/>
    <col min="271" max="271" width="11.7109375" style="5" customWidth="1"/>
    <col min="272" max="272" width="18.140625" style="5" customWidth="1"/>
    <col min="273" max="273" width="18.28515625" style="5" customWidth="1"/>
    <col min="274" max="274" width="16.7109375" style="5" customWidth="1"/>
    <col min="275" max="275" width="17.85546875" style="5" customWidth="1"/>
    <col min="276" max="276" width="16.85546875" style="5" customWidth="1"/>
    <col min="277" max="277" width="15.7109375" style="5" bestFit="1" customWidth="1"/>
    <col min="278" max="278" width="15.28515625" style="5" customWidth="1"/>
    <col min="279" max="279" width="24.7109375" style="5" customWidth="1"/>
    <col min="280" max="280" width="10.28515625" style="5" customWidth="1"/>
    <col min="281" max="281" width="9.28515625" style="5" bestFit="1" customWidth="1"/>
    <col min="282" max="517" width="9.140625" style="5"/>
    <col min="518" max="518" width="15.85546875" style="5" customWidth="1"/>
    <col min="519" max="519" width="15.28515625" style="5" customWidth="1"/>
    <col min="520" max="520" width="16.85546875" style="5" customWidth="1"/>
    <col min="521" max="521" width="21.42578125" style="5" customWidth="1"/>
    <col min="522" max="522" width="16.7109375" style="5" customWidth="1"/>
    <col min="523" max="523" width="17.7109375" style="5" customWidth="1"/>
    <col min="524" max="524" width="16.140625" style="5" customWidth="1"/>
    <col min="525" max="525" width="27.140625" style="5" customWidth="1"/>
    <col min="526" max="526" width="12.42578125" style="5" customWidth="1"/>
    <col min="527" max="527" width="11.7109375" style="5" customWidth="1"/>
    <col min="528" max="528" width="18.140625" style="5" customWidth="1"/>
    <col min="529" max="529" width="18.28515625" style="5" customWidth="1"/>
    <col min="530" max="530" width="16.7109375" style="5" customWidth="1"/>
    <col min="531" max="531" width="17.85546875" style="5" customWidth="1"/>
    <col min="532" max="532" width="16.85546875" style="5" customWidth="1"/>
    <col min="533" max="533" width="15.7109375" style="5" bestFit="1" customWidth="1"/>
    <col min="534" max="534" width="15.28515625" style="5" customWidth="1"/>
    <col min="535" max="535" width="24.7109375" style="5" customWidth="1"/>
    <col min="536" max="536" width="10.28515625" style="5" customWidth="1"/>
    <col min="537" max="537" width="9.28515625" style="5" bestFit="1" customWidth="1"/>
    <col min="538" max="773" width="9.140625" style="5"/>
    <col min="774" max="774" width="15.85546875" style="5" customWidth="1"/>
    <col min="775" max="775" width="15.28515625" style="5" customWidth="1"/>
    <col min="776" max="776" width="16.85546875" style="5" customWidth="1"/>
    <col min="777" max="777" width="21.42578125" style="5" customWidth="1"/>
    <col min="778" max="778" width="16.7109375" style="5" customWidth="1"/>
    <col min="779" max="779" width="17.7109375" style="5" customWidth="1"/>
    <col min="780" max="780" width="16.140625" style="5" customWidth="1"/>
    <col min="781" max="781" width="27.140625" style="5" customWidth="1"/>
    <col min="782" max="782" width="12.42578125" style="5" customWidth="1"/>
    <col min="783" max="783" width="11.7109375" style="5" customWidth="1"/>
    <col min="784" max="784" width="18.140625" style="5" customWidth="1"/>
    <col min="785" max="785" width="18.28515625" style="5" customWidth="1"/>
    <col min="786" max="786" width="16.7109375" style="5" customWidth="1"/>
    <col min="787" max="787" width="17.85546875" style="5" customWidth="1"/>
    <col min="788" max="788" width="16.85546875" style="5" customWidth="1"/>
    <col min="789" max="789" width="15.7109375" style="5" bestFit="1" customWidth="1"/>
    <col min="790" max="790" width="15.28515625" style="5" customWidth="1"/>
    <col min="791" max="791" width="24.7109375" style="5" customWidth="1"/>
    <col min="792" max="792" width="10.28515625" style="5" customWidth="1"/>
    <col min="793" max="793" width="9.28515625" style="5" bestFit="1" customWidth="1"/>
    <col min="794" max="1029" width="9.140625" style="5"/>
    <col min="1030" max="1030" width="15.85546875" style="5" customWidth="1"/>
    <col min="1031" max="1031" width="15.28515625" style="5" customWidth="1"/>
    <col min="1032" max="1032" width="16.85546875" style="5" customWidth="1"/>
    <col min="1033" max="1033" width="21.42578125" style="5" customWidth="1"/>
    <col min="1034" max="1034" width="16.7109375" style="5" customWidth="1"/>
    <col min="1035" max="1035" width="17.7109375" style="5" customWidth="1"/>
    <col min="1036" max="1036" width="16.140625" style="5" customWidth="1"/>
    <col min="1037" max="1037" width="27.140625" style="5" customWidth="1"/>
    <col min="1038" max="1038" width="12.42578125" style="5" customWidth="1"/>
    <col min="1039" max="1039" width="11.7109375" style="5" customWidth="1"/>
    <col min="1040" max="1040" width="18.140625" style="5" customWidth="1"/>
    <col min="1041" max="1041" width="18.28515625" style="5" customWidth="1"/>
    <col min="1042" max="1042" width="16.7109375" style="5" customWidth="1"/>
    <col min="1043" max="1043" width="17.85546875" style="5" customWidth="1"/>
    <col min="1044" max="1044" width="16.85546875" style="5" customWidth="1"/>
    <col min="1045" max="1045" width="15.7109375" style="5" bestFit="1" customWidth="1"/>
    <col min="1046" max="1046" width="15.28515625" style="5" customWidth="1"/>
    <col min="1047" max="1047" width="24.7109375" style="5" customWidth="1"/>
    <col min="1048" max="1048" width="10.28515625" style="5" customWidth="1"/>
    <col min="1049" max="1049" width="9.28515625" style="5" bestFit="1" customWidth="1"/>
    <col min="1050" max="1285" width="9.140625" style="5"/>
    <col min="1286" max="1286" width="15.85546875" style="5" customWidth="1"/>
    <col min="1287" max="1287" width="15.28515625" style="5" customWidth="1"/>
    <col min="1288" max="1288" width="16.85546875" style="5" customWidth="1"/>
    <col min="1289" max="1289" width="21.42578125" style="5" customWidth="1"/>
    <col min="1290" max="1290" width="16.7109375" style="5" customWidth="1"/>
    <col min="1291" max="1291" width="17.7109375" style="5" customWidth="1"/>
    <col min="1292" max="1292" width="16.140625" style="5" customWidth="1"/>
    <col min="1293" max="1293" width="27.140625" style="5" customWidth="1"/>
    <col min="1294" max="1294" width="12.42578125" style="5" customWidth="1"/>
    <col min="1295" max="1295" width="11.7109375" style="5" customWidth="1"/>
    <col min="1296" max="1296" width="18.140625" style="5" customWidth="1"/>
    <col min="1297" max="1297" width="18.28515625" style="5" customWidth="1"/>
    <col min="1298" max="1298" width="16.7109375" style="5" customWidth="1"/>
    <col min="1299" max="1299" width="17.85546875" style="5" customWidth="1"/>
    <col min="1300" max="1300" width="16.85546875" style="5" customWidth="1"/>
    <col min="1301" max="1301" width="15.7109375" style="5" bestFit="1" customWidth="1"/>
    <col min="1302" max="1302" width="15.28515625" style="5" customWidth="1"/>
    <col min="1303" max="1303" width="24.7109375" style="5" customWidth="1"/>
    <col min="1304" max="1304" width="10.28515625" style="5" customWidth="1"/>
    <col min="1305" max="1305" width="9.28515625" style="5" bestFit="1" customWidth="1"/>
    <col min="1306" max="1541" width="9.140625" style="5"/>
    <col min="1542" max="1542" width="15.85546875" style="5" customWidth="1"/>
    <col min="1543" max="1543" width="15.28515625" style="5" customWidth="1"/>
    <col min="1544" max="1544" width="16.85546875" style="5" customWidth="1"/>
    <col min="1545" max="1545" width="21.42578125" style="5" customWidth="1"/>
    <col min="1546" max="1546" width="16.7109375" style="5" customWidth="1"/>
    <col min="1547" max="1547" width="17.7109375" style="5" customWidth="1"/>
    <col min="1548" max="1548" width="16.140625" style="5" customWidth="1"/>
    <col min="1549" max="1549" width="27.140625" style="5" customWidth="1"/>
    <col min="1550" max="1550" width="12.42578125" style="5" customWidth="1"/>
    <col min="1551" max="1551" width="11.7109375" style="5" customWidth="1"/>
    <col min="1552" max="1552" width="18.140625" style="5" customWidth="1"/>
    <col min="1553" max="1553" width="18.28515625" style="5" customWidth="1"/>
    <col min="1554" max="1554" width="16.7109375" style="5" customWidth="1"/>
    <col min="1555" max="1555" width="17.85546875" style="5" customWidth="1"/>
    <col min="1556" max="1556" width="16.85546875" style="5" customWidth="1"/>
    <col min="1557" max="1557" width="15.7109375" style="5" bestFit="1" customWidth="1"/>
    <col min="1558" max="1558" width="15.28515625" style="5" customWidth="1"/>
    <col min="1559" max="1559" width="24.7109375" style="5" customWidth="1"/>
    <col min="1560" max="1560" width="10.28515625" style="5" customWidth="1"/>
    <col min="1561" max="1561" width="9.28515625" style="5" bestFit="1" customWidth="1"/>
    <col min="1562" max="1797" width="9.140625" style="5"/>
    <col min="1798" max="1798" width="15.85546875" style="5" customWidth="1"/>
    <col min="1799" max="1799" width="15.28515625" style="5" customWidth="1"/>
    <col min="1800" max="1800" width="16.85546875" style="5" customWidth="1"/>
    <col min="1801" max="1801" width="21.42578125" style="5" customWidth="1"/>
    <col min="1802" max="1802" width="16.7109375" style="5" customWidth="1"/>
    <col min="1803" max="1803" width="17.7109375" style="5" customWidth="1"/>
    <col min="1804" max="1804" width="16.140625" style="5" customWidth="1"/>
    <col min="1805" max="1805" width="27.140625" style="5" customWidth="1"/>
    <col min="1806" max="1806" width="12.42578125" style="5" customWidth="1"/>
    <col min="1807" max="1807" width="11.7109375" style="5" customWidth="1"/>
    <col min="1808" max="1808" width="18.140625" style="5" customWidth="1"/>
    <col min="1809" max="1809" width="18.28515625" style="5" customWidth="1"/>
    <col min="1810" max="1810" width="16.7109375" style="5" customWidth="1"/>
    <col min="1811" max="1811" width="17.85546875" style="5" customWidth="1"/>
    <col min="1812" max="1812" width="16.85546875" style="5" customWidth="1"/>
    <col min="1813" max="1813" width="15.7109375" style="5" bestFit="1" customWidth="1"/>
    <col min="1814" max="1814" width="15.28515625" style="5" customWidth="1"/>
    <col min="1815" max="1815" width="24.7109375" style="5" customWidth="1"/>
    <col min="1816" max="1816" width="10.28515625" style="5" customWidth="1"/>
    <col min="1817" max="1817" width="9.28515625" style="5" bestFit="1" customWidth="1"/>
    <col min="1818" max="2053" width="9.140625" style="5"/>
    <col min="2054" max="2054" width="15.85546875" style="5" customWidth="1"/>
    <col min="2055" max="2055" width="15.28515625" style="5" customWidth="1"/>
    <col min="2056" max="2056" width="16.85546875" style="5" customWidth="1"/>
    <col min="2057" max="2057" width="21.42578125" style="5" customWidth="1"/>
    <col min="2058" max="2058" width="16.7109375" style="5" customWidth="1"/>
    <col min="2059" max="2059" width="17.7109375" style="5" customWidth="1"/>
    <col min="2060" max="2060" width="16.140625" style="5" customWidth="1"/>
    <col min="2061" max="2061" width="27.140625" style="5" customWidth="1"/>
    <col min="2062" max="2062" width="12.42578125" style="5" customWidth="1"/>
    <col min="2063" max="2063" width="11.7109375" style="5" customWidth="1"/>
    <col min="2064" max="2064" width="18.140625" style="5" customWidth="1"/>
    <col min="2065" max="2065" width="18.28515625" style="5" customWidth="1"/>
    <col min="2066" max="2066" width="16.7109375" style="5" customWidth="1"/>
    <col min="2067" max="2067" width="17.85546875" style="5" customWidth="1"/>
    <col min="2068" max="2068" width="16.85546875" style="5" customWidth="1"/>
    <col min="2069" max="2069" width="15.7109375" style="5" bestFit="1" customWidth="1"/>
    <col min="2070" max="2070" width="15.28515625" style="5" customWidth="1"/>
    <col min="2071" max="2071" width="24.7109375" style="5" customWidth="1"/>
    <col min="2072" max="2072" width="10.28515625" style="5" customWidth="1"/>
    <col min="2073" max="2073" width="9.28515625" style="5" bestFit="1" customWidth="1"/>
    <col min="2074" max="2309" width="9.140625" style="5"/>
    <col min="2310" max="2310" width="15.85546875" style="5" customWidth="1"/>
    <col min="2311" max="2311" width="15.28515625" style="5" customWidth="1"/>
    <col min="2312" max="2312" width="16.85546875" style="5" customWidth="1"/>
    <col min="2313" max="2313" width="21.42578125" style="5" customWidth="1"/>
    <col min="2314" max="2314" width="16.7109375" style="5" customWidth="1"/>
    <col min="2315" max="2315" width="17.7109375" style="5" customWidth="1"/>
    <col min="2316" max="2316" width="16.140625" style="5" customWidth="1"/>
    <col min="2317" max="2317" width="27.140625" style="5" customWidth="1"/>
    <col min="2318" max="2318" width="12.42578125" style="5" customWidth="1"/>
    <col min="2319" max="2319" width="11.7109375" style="5" customWidth="1"/>
    <col min="2320" max="2320" width="18.140625" style="5" customWidth="1"/>
    <col min="2321" max="2321" width="18.28515625" style="5" customWidth="1"/>
    <col min="2322" max="2322" width="16.7109375" style="5" customWidth="1"/>
    <col min="2323" max="2323" width="17.85546875" style="5" customWidth="1"/>
    <col min="2324" max="2324" width="16.85546875" style="5" customWidth="1"/>
    <col min="2325" max="2325" width="15.7109375" style="5" bestFit="1" customWidth="1"/>
    <col min="2326" max="2326" width="15.28515625" style="5" customWidth="1"/>
    <col min="2327" max="2327" width="24.7109375" style="5" customWidth="1"/>
    <col min="2328" max="2328" width="10.28515625" style="5" customWidth="1"/>
    <col min="2329" max="2329" width="9.28515625" style="5" bestFit="1" customWidth="1"/>
    <col min="2330" max="2565" width="9.140625" style="5"/>
    <col min="2566" max="2566" width="15.85546875" style="5" customWidth="1"/>
    <col min="2567" max="2567" width="15.28515625" style="5" customWidth="1"/>
    <col min="2568" max="2568" width="16.85546875" style="5" customWidth="1"/>
    <col min="2569" max="2569" width="21.42578125" style="5" customWidth="1"/>
    <col min="2570" max="2570" width="16.7109375" style="5" customWidth="1"/>
    <col min="2571" max="2571" width="17.7109375" style="5" customWidth="1"/>
    <col min="2572" max="2572" width="16.140625" style="5" customWidth="1"/>
    <col min="2573" max="2573" width="27.140625" style="5" customWidth="1"/>
    <col min="2574" max="2574" width="12.42578125" style="5" customWidth="1"/>
    <col min="2575" max="2575" width="11.7109375" style="5" customWidth="1"/>
    <col min="2576" max="2576" width="18.140625" style="5" customWidth="1"/>
    <col min="2577" max="2577" width="18.28515625" style="5" customWidth="1"/>
    <col min="2578" max="2578" width="16.7109375" style="5" customWidth="1"/>
    <col min="2579" max="2579" width="17.85546875" style="5" customWidth="1"/>
    <col min="2580" max="2580" width="16.85546875" style="5" customWidth="1"/>
    <col min="2581" max="2581" width="15.7109375" style="5" bestFit="1" customWidth="1"/>
    <col min="2582" max="2582" width="15.28515625" style="5" customWidth="1"/>
    <col min="2583" max="2583" width="24.7109375" style="5" customWidth="1"/>
    <col min="2584" max="2584" width="10.28515625" style="5" customWidth="1"/>
    <col min="2585" max="2585" width="9.28515625" style="5" bestFit="1" customWidth="1"/>
    <col min="2586" max="2821" width="9.140625" style="5"/>
    <col min="2822" max="2822" width="15.85546875" style="5" customWidth="1"/>
    <col min="2823" max="2823" width="15.28515625" style="5" customWidth="1"/>
    <col min="2824" max="2824" width="16.85546875" style="5" customWidth="1"/>
    <col min="2825" max="2825" width="21.42578125" style="5" customWidth="1"/>
    <col min="2826" max="2826" width="16.7109375" style="5" customWidth="1"/>
    <col min="2827" max="2827" width="17.7109375" style="5" customWidth="1"/>
    <col min="2828" max="2828" width="16.140625" style="5" customWidth="1"/>
    <col min="2829" max="2829" width="27.140625" style="5" customWidth="1"/>
    <col min="2830" max="2830" width="12.42578125" style="5" customWidth="1"/>
    <col min="2831" max="2831" width="11.7109375" style="5" customWidth="1"/>
    <col min="2832" max="2832" width="18.140625" style="5" customWidth="1"/>
    <col min="2833" max="2833" width="18.28515625" style="5" customWidth="1"/>
    <col min="2834" max="2834" width="16.7109375" style="5" customWidth="1"/>
    <col min="2835" max="2835" width="17.85546875" style="5" customWidth="1"/>
    <col min="2836" max="2836" width="16.85546875" style="5" customWidth="1"/>
    <col min="2837" max="2837" width="15.7109375" style="5" bestFit="1" customWidth="1"/>
    <col min="2838" max="2838" width="15.28515625" style="5" customWidth="1"/>
    <col min="2839" max="2839" width="24.7109375" style="5" customWidth="1"/>
    <col min="2840" max="2840" width="10.28515625" style="5" customWidth="1"/>
    <col min="2841" max="2841" width="9.28515625" style="5" bestFit="1" customWidth="1"/>
    <col min="2842" max="3077" width="9.140625" style="5"/>
    <col min="3078" max="3078" width="15.85546875" style="5" customWidth="1"/>
    <col min="3079" max="3079" width="15.28515625" style="5" customWidth="1"/>
    <col min="3080" max="3080" width="16.85546875" style="5" customWidth="1"/>
    <col min="3081" max="3081" width="21.42578125" style="5" customWidth="1"/>
    <col min="3082" max="3082" width="16.7109375" style="5" customWidth="1"/>
    <col min="3083" max="3083" width="17.7109375" style="5" customWidth="1"/>
    <col min="3084" max="3084" width="16.140625" style="5" customWidth="1"/>
    <col min="3085" max="3085" width="27.140625" style="5" customWidth="1"/>
    <col min="3086" max="3086" width="12.42578125" style="5" customWidth="1"/>
    <col min="3087" max="3087" width="11.7109375" style="5" customWidth="1"/>
    <col min="3088" max="3088" width="18.140625" style="5" customWidth="1"/>
    <col min="3089" max="3089" width="18.28515625" style="5" customWidth="1"/>
    <col min="3090" max="3090" width="16.7109375" style="5" customWidth="1"/>
    <col min="3091" max="3091" width="17.85546875" style="5" customWidth="1"/>
    <col min="3092" max="3092" width="16.85546875" style="5" customWidth="1"/>
    <col min="3093" max="3093" width="15.7109375" style="5" bestFit="1" customWidth="1"/>
    <col min="3094" max="3094" width="15.28515625" style="5" customWidth="1"/>
    <col min="3095" max="3095" width="24.7109375" style="5" customWidth="1"/>
    <col min="3096" max="3096" width="10.28515625" style="5" customWidth="1"/>
    <col min="3097" max="3097" width="9.28515625" style="5" bestFit="1" customWidth="1"/>
    <col min="3098" max="3333" width="9.140625" style="5"/>
    <col min="3334" max="3334" width="15.85546875" style="5" customWidth="1"/>
    <col min="3335" max="3335" width="15.28515625" style="5" customWidth="1"/>
    <col min="3336" max="3336" width="16.85546875" style="5" customWidth="1"/>
    <col min="3337" max="3337" width="21.42578125" style="5" customWidth="1"/>
    <col min="3338" max="3338" width="16.7109375" style="5" customWidth="1"/>
    <col min="3339" max="3339" width="17.7109375" style="5" customWidth="1"/>
    <col min="3340" max="3340" width="16.140625" style="5" customWidth="1"/>
    <col min="3341" max="3341" width="27.140625" style="5" customWidth="1"/>
    <col min="3342" max="3342" width="12.42578125" style="5" customWidth="1"/>
    <col min="3343" max="3343" width="11.7109375" style="5" customWidth="1"/>
    <col min="3344" max="3344" width="18.140625" style="5" customWidth="1"/>
    <col min="3345" max="3345" width="18.28515625" style="5" customWidth="1"/>
    <col min="3346" max="3346" width="16.7109375" style="5" customWidth="1"/>
    <col min="3347" max="3347" width="17.85546875" style="5" customWidth="1"/>
    <col min="3348" max="3348" width="16.85546875" style="5" customWidth="1"/>
    <col min="3349" max="3349" width="15.7109375" style="5" bestFit="1" customWidth="1"/>
    <col min="3350" max="3350" width="15.28515625" style="5" customWidth="1"/>
    <col min="3351" max="3351" width="24.7109375" style="5" customWidth="1"/>
    <col min="3352" max="3352" width="10.28515625" style="5" customWidth="1"/>
    <col min="3353" max="3353" width="9.28515625" style="5" bestFit="1" customWidth="1"/>
    <col min="3354" max="3589" width="9.140625" style="5"/>
    <col min="3590" max="3590" width="15.85546875" style="5" customWidth="1"/>
    <col min="3591" max="3591" width="15.28515625" style="5" customWidth="1"/>
    <col min="3592" max="3592" width="16.85546875" style="5" customWidth="1"/>
    <col min="3593" max="3593" width="21.42578125" style="5" customWidth="1"/>
    <col min="3594" max="3594" width="16.7109375" style="5" customWidth="1"/>
    <col min="3595" max="3595" width="17.7109375" style="5" customWidth="1"/>
    <col min="3596" max="3596" width="16.140625" style="5" customWidth="1"/>
    <col min="3597" max="3597" width="27.140625" style="5" customWidth="1"/>
    <col min="3598" max="3598" width="12.42578125" style="5" customWidth="1"/>
    <col min="3599" max="3599" width="11.7109375" style="5" customWidth="1"/>
    <col min="3600" max="3600" width="18.140625" style="5" customWidth="1"/>
    <col min="3601" max="3601" width="18.28515625" style="5" customWidth="1"/>
    <col min="3602" max="3602" width="16.7109375" style="5" customWidth="1"/>
    <col min="3603" max="3603" width="17.85546875" style="5" customWidth="1"/>
    <col min="3604" max="3604" width="16.85546875" style="5" customWidth="1"/>
    <col min="3605" max="3605" width="15.7109375" style="5" bestFit="1" customWidth="1"/>
    <col min="3606" max="3606" width="15.28515625" style="5" customWidth="1"/>
    <col min="3607" max="3607" width="24.7109375" style="5" customWidth="1"/>
    <col min="3608" max="3608" width="10.28515625" style="5" customWidth="1"/>
    <col min="3609" max="3609" width="9.28515625" style="5" bestFit="1" customWidth="1"/>
    <col min="3610" max="3845" width="9.140625" style="5"/>
    <col min="3846" max="3846" width="15.85546875" style="5" customWidth="1"/>
    <col min="3847" max="3847" width="15.28515625" style="5" customWidth="1"/>
    <col min="3848" max="3848" width="16.85546875" style="5" customWidth="1"/>
    <col min="3849" max="3849" width="21.42578125" style="5" customWidth="1"/>
    <col min="3850" max="3850" width="16.7109375" style="5" customWidth="1"/>
    <col min="3851" max="3851" width="17.7109375" style="5" customWidth="1"/>
    <col min="3852" max="3852" width="16.140625" style="5" customWidth="1"/>
    <col min="3853" max="3853" width="27.140625" style="5" customWidth="1"/>
    <col min="3854" max="3854" width="12.42578125" style="5" customWidth="1"/>
    <col min="3855" max="3855" width="11.7109375" style="5" customWidth="1"/>
    <col min="3856" max="3856" width="18.140625" style="5" customWidth="1"/>
    <col min="3857" max="3857" width="18.28515625" style="5" customWidth="1"/>
    <col min="3858" max="3858" width="16.7109375" style="5" customWidth="1"/>
    <col min="3859" max="3859" width="17.85546875" style="5" customWidth="1"/>
    <col min="3860" max="3860" width="16.85546875" style="5" customWidth="1"/>
    <col min="3861" max="3861" width="15.7109375" style="5" bestFit="1" customWidth="1"/>
    <col min="3862" max="3862" width="15.28515625" style="5" customWidth="1"/>
    <col min="3863" max="3863" width="24.7109375" style="5" customWidth="1"/>
    <col min="3864" max="3864" width="10.28515625" style="5" customWidth="1"/>
    <col min="3865" max="3865" width="9.28515625" style="5" bestFit="1" customWidth="1"/>
    <col min="3866" max="4101" width="9.140625" style="5"/>
    <col min="4102" max="4102" width="15.85546875" style="5" customWidth="1"/>
    <col min="4103" max="4103" width="15.28515625" style="5" customWidth="1"/>
    <col min="4104" max="4104" width="16.85546875" style="5" customWidth="1"/>
    <col min="4105" max="4105" width="21.42578125" style="5" customWidth="1"/>
    <col min="4106" max="4106" width="16.7109375" style="5" customWidth="1"/>
    <col min="4107" max="4107" width="17.7109375" style="5" customWidth="1"/>
    <col min="4108" max="4108" width="16.140625" style="5" customWidth="1"/>
    <col min="4109" max="4109" width="27.140625" style="5" customWidth="1"/>
    <col min="4110" max="4110" width="12.42578125" style="5" customWidth="1"/>
    <col min="4111" max="4111" width="11.7109375" style="5" customWidth="1"/>
    <col min="4112" max="4112" width="18.140625" style="5" customWidth="1"/>
    <col min="4113" max="4113" width="18.28515625" style="5" customWidth="1"/>
    <col min="4114" max="4114" width="16.7109375" style="5" customWidth="1"/>
    <col min="4115" max="4115" width="17.85546875" style="5" customWidth="1"/>
    <col min="4116" max="4116" width="16.85546875" style="5" customWidth="1"/>
    <col min="4117" max="4117" width="15.7109375" style="5" bestFit="1" customWidth="1"/>
    <col min="4118" max="4118" width="15.28515625" style="5" customWidth="1"/>
    <col min="4119" max="4119" width="24.7109375" style="5" customWidth="1"/>
    <col min="4120" max="4120" width="10.28515625" style="5" customWidth="1"/>
    <col min="4121" max="4121" width="9.28515625" style="5" bestFit="1" customWidth="1"/>
    <col min="4122" max="4357" width="9.140625" style="5"/>
    <col min="4358" max="4358" width="15.85546875" style="5" customWidth="1"/>
    <col min="4359" max="4359" width="15.28515625" style="5" customWidth="1"/>
    <col min="4360" max="4360" width="16.85546875" style="5" customWidth="1"/>
    <col min="4361" max="4361" width="21.42578125" style="5" customWidth="1"/>
    <col min="4362" max="4362" width="16.7109375" style="5" customWidth="1"/>
    <col min="4363" max="4363" width="17.7109375" style="5" customWidth="1"/>
    <col min="4364" max="4364" width="16.140625" style="5" customWidth="1"/>
    <col min="4365" max="4365" width="27.140625" style="5" customWidth="1"/>
    <col min="4366" max="4366" width="12.42578125" style="5" customWidth="1"/>
    <col min="4367" max="4367" width="11.7109375" style="5" customWidth="1"/>
    <col min="4368" max="4368" width="18.140625" style="5" customWidth="1"/>
    <col min="4369" max="4369" width="18.28515625" style="5" customWidth="1"/>
    <col min="4370" max="4370" width="16.7109375" style="5" customWidth="1"/>
    <col min="4371" max="4371" width="17.85546875" style="5" customWidth="1"/>
    <col min="4372" max="4372" width="16.85546875" style="5" customWidth="1"/>
    <col min="4373" max="4373" width="15.7109375" style="5" bestFit="1" customWidth="1"/>
    <col min="4374" max="4374" width="15.28515625" style="5" customWidth="1"/>
    <col min="4375" max="4375" width="24.7109375" style="5" customWidth="1"/>
    <col min="4376" max="4376" width="10.28515625" style="5" customWidth="1"/>
    <col min="4377" max="4377" width="9.28515625" style="5" bestFit="1" customWidth="1"/>
    <col min="4378" max="4613" width="9.140625" style="5"/>
    <col min="4614" max="4614" width="15.85546875" style="5" customWidth="1"/>
    <col min="4615" max="4615" width="15.28515625" style="5" customWidth="1"/>
    <col min="4616" max="4616" width="16.85546875" style="5" customWidth="1"/>
    <col min="4617" max="4617" width="21.42578125" style="5" customWidth="1"/>
    <col min="4618" max="4618" width="16.7109375" style="5" customWidth="1"/>
    <col min="4619" max="4619" width="17.7109375" style="5" customWidth="1"/>
    <col min="4620" max="4620" width="16.140625" style="5" customWidth="1"/>
    <col min="4621" max="4621" width="27.140625" style="5" customWidth="1"/>
    <col min="4622" max="4622" width="12.42578125" style="5" customWidth="1"/>
    <col min="4623" max="4623" width="11.7109375" style="5" customWidth="1"/>
    <col min="4624" max="4624" width="18.140625" style="5" customWidth="1"/>
    <col min="4625" max="4625" width="18.28515625" style="5" customWidth="1"/>
    <col min="4626" max="4626" width="16.7109375" style="5" customWidth="1"/>
    <col min="4627" max="4627" width="17.85546875" style="5" customWidth="1"/>
    <col min="4628" max="4628" width="16.85546875" style="5" customWidth="1"/>
    <col min="4629" max="4629" width="15.7109375" style="5" bestFit="1" customWidth="1"/>
    <col min="4630" max="4630" width="15.28515625" style="5" customWidth="1"/>
    <col min="4631" max="4631" width="24.7109375" style="5" customWidth="1"/>
    <col min="4632" max="4632" width="10.28515625" style="5" customWidth="1"/>
    <col min="4633" max="4633" width="9.28515625" style="5" bestFit="1" customWidth="1"/>
    <col min="4634" max="4869" width="9.140625" style="5"/>
    <col min="4870" max="4870" width="15.85546875" style="5" customWidth="1"/>
    <col min="4871" max="4871" width="15.28515625" style="5" customWidth="1"/>
    <col min="4872" max="4872" width="16.85546875" style="5" customWidth="1"/>
    <col min="4873" max="4873" width="21.42578125" style="5" customWidth="1"/>
    <col min="4874" max="4874" width="16.7109375" style="5" customWidth="1"/>
    <col min="4875" max="4875" width="17.7109375" style="5" customWidth="1"/>
    <col min="4876" max="4876" width="16.140625" style="5" customWidth="1"/>
    <col min="4877" max="4877" width="27.140625" style="5" customWidth="1"/>
    <col min="4878" max="4878" width="12.42578125" style="5" customWidth="1"/>
    <col min="4879" max="4879" width="11.7109375" style="5" customWidth="1"/>
    <col min="4880" max="4880" width="18.140625" style="5" customWidth="1"/>
    <col min="4881" max="4881" width="18.28515625" style="5" customWidth="1"/>
    <col min="4882" max="4882" width="16.7109375" style="5" customWidth="1"/>
    <col min="4883" max="4883" width="17.85546875" style="5" customWidth="1"/>
    <col min="4884" max="4884" width="16.85546875" style="5" customWidth="1"/>
    <col min="4885" max="4885" width="15.7109375" style="5" bestFit="1" customWidth="1"/>
    <col min="4886" max="4886" width="15.28515625" style="5" customWidth="1"/>
    <col min="4887" max="4887" width="24.7109375" style="5" customWidth="1"/>
    <col min="4888" max="4888" width="10.28515625" style="5" customWidth="1"/>
    <col min="4889" max="4889" width="9.28515625" style="5" bestFit="1" customWidth="1"/>
    <col min="4890" max="5125" width="9.140625" style="5"/>
    <col min="5126" max="5126" width="15.85546875" style="5" customWidth="1"/>
    <col min="5127" max="5127" width="15.28515625" style="5" customWidth="1"/>
    <col min="5128" max="5128" width="16.85546875" style="5" customWidth="1"/>
    <col min="5129" max="5129" width="21.42578125" style="5" customWidth="1"/>
    <col min="5130" max="5130" width="16.7109375" style="5" customWidth="1"/>
    <col min="5131" max="5131" width="17.7109375" style="5" customWidth="1"/>
    <col min="5132" max="5132" width="16.140625" style="5" customWidth="1"/>
    <col min="5133" max="5133" width="27.140625" style="5" customWidth="1"/>
    <col min="5134" max="5134" width="12.42578125" style="5" customWidth="1"/>
    <col min="5135" max="5135" width="11.7109375" style="5" customWidth="1"/>
    <col min="5136" max="5136" width="18.140625" style="5" customWidth="1"/>
    <col min="5137" max="5137" width="18.28515625" style="5" customWidth="1"/>
    <col min="5138" max="5138" width="16.7109375" style="5" customWidth="1"/>
    <col min="5139" max="5139" width="17.85546875" style="5" customWidth="1"/>
    <col min="5140" max="5140" width="16.85546875" style="5" customWidth="1"/>
    <col min="5141" max="5141" width="15.7109375" style="5" bestFit="1" customWidth="1"/>
    <col min="5142" max="5142" width="15.28515625" style="5" customWidth="1"/>
    <col min="5143" max="5143" width="24.7109375" style="5" customWidth="1"/>
    <col min="5144" max="5144" width="10.28515625" style="5" customWidth="1"/>
    <col min="5145" max="5145" width="9.28515625" style="5" bestFit="1" customWidth="1"/>
    <col min="5146" max="5381" width="9.140625" style="5"/>
    <col min="5382" max="5382" width="15.85546875" style="5" customWidth="1"/>
    <col min="5383" max="5383" width="15.28515625" style="5" customWidth="1"/>
    <col min="5384" max="5384" width="16.85546875" style="5" customWidth="1"/>
    <col min="5385" max="5385" width="21.42578125" style="5" customWidth="1"/>
    <col min="5386" max="5386" width="16.7109375" style="5" customWidth="1"/>
    <col min="5387" max="5387" width="17.7109375" style="5" customWidth="1"/>
    <col min="5388" max="5388" width="16.140625" style="5" customWidth="1"/>
    <col min="5389" max="5389" width="27.140625" style="5" customWidth="1"/>
    <col min="5390" max="5390" width="12.42578125" style="5" customWidth="1"/>
    <col min="5391" max="5391" width="11.7109375" style="5" customWidth="1"/>
    <col min="5392" max="5392" width="18.140625" style="5" customWidth="1"/>
    <col min="5393" max="5393" width="18.28515625" style="5" customWidth="1"/>
    <col min="5394" max="5394" width="16.7109375" style="5" customWidth="1"/>
    <col min="5395" max="5395" width="17.85546875" style="5" customWidth="1"/>
    <col min="5396" max="5396" width="16.85546875" style="5" customWidth="1"/>
    <col min="5397" max="5397" width="15.7109375" style="5" bestFit="1" customWidth="1"/>
    <col min="5398" max="5398" width="15.28515625" style="5" customWidth="1"/>
    <col min="5399" max="5399" width="24.7109375" style="5" customWidth="1"/>
    <col min="5400" max="5400" width="10.28515625" style="5" customWidth="1"/>
    <col min="5401" max="5401" width="9.28515625" style="5" bestFit="1" customWidth="1"/>
    <col min="5402" max="5637" width="9.140625" style="5"/>
    <col min="5638" max="5638" width="15.85546875" style="5" customWidth="1"/>
    <col min="5639" max="5639" width="15.28515625" style="5" customWidth="1"/>
    <col min="5640" max="5640" width="16.85546875" style="5" customWidth="1"/>
    <col min="5641" max="5641" width="21.42578125" style="5" customWidth="1"/>
    <col min="5642" max="5642" width="16.7109375" style="5" customWidth="1"/>
    <col min="5643" max="5643" width="17.7109375" style="5" customWidth="1"/>
    <col min="5644" max="5644" width="16.140625" style="5" customWidth="1"/>
    <col min="5645" max="5645" width="27.140625" style="5" customWidth="1"/>
    <col min="5646" max="5646" width="12.42578125" style="5" customWidth="1"/>
    <col min="5647" max="5647" width="11.7109375" style="5" customWidth="1"/>
    <col min="5648" max="5648" width="18.140625" style="5" customWidth="1"/>
    <col min="5649" max="5649" width="18.28515625" style="5" customWidth="1"/>
    <col min="5650" max="5650" width="16.7109375" style="5" customWidth="1"/>
    <col min="5651" max="5651" width="17.85546875" style="5" customWidth="1"/>
    <col min="5652" max="5652" width="16.85546875" style="5" customWidth="1"/>
    <col min="5653" max="5653" width="15.7109375" style="5" bestFit="1" customWidth="1"/>
    <col min="5654" max="5654" width="15.28515625" style="5" customWidth="1"/>
    <col min="5655" max="5655" width="24.7109375" style="5" customWidth="1"/>
    <col min="5656" max="5656" width="10.28515625" style="5" customWidth="1"/>
    <col min="5657" max="5657" width="9.28515625" style="5" bestFit="1" customWidth="1"/>
    <col min="5658" max="5893" width="9.140625" style="5"/>
    <col min="5894" max="5894" width="15.85546875" style="5" customWidth="1"/>
    <col min="5895" max="5895" width="15.28515625" style="5" customWidth="1"/>
    <col min="5896" max="5896" width="16.85546875" style="5" customWidth="1"/>
    <col min="5897" max="5897" width="21.42578125" style="5" customWidth="1"/>
    <col min="5898" max="5898" width="16.7109375" style="5" customWidth="1"/>
    <col min="5899" max="5899" width="17.7109375" style="5" customWidth="1"/>
    <col min="5900" max="5900" width="16.140625" style="5" customWidth="1"/>
    <col min="5901" max="5901" width="27.140625" style="5" customWidth="1"/>
    <col min="5902" max="5902" width="12.42578125" style="5" customWidth="1"/>
    <col min="5903" max="5903" width="11.7109375" style="5" customWidth="1"/>
    <col min="5904" max="5904" width="18.140625" style="5" customWidth="1"/>
    <col min="5905" max="5905" width="18.28515625" style="5" customWidth="1"/>
    <col min="5906" max="5906" width="16.7109375" style="5" customWidth="1"/>
    <col min="5907" max="5907" width="17.85546875" style="5" customWidth="1"/>
    <col min="5908" max="5908" width="16.85546875" style="5" customWidth="1"/>
    <col min="5909" max="5909" width="15.7109375" style="5" bestFit="1" customWidth="1"/>
    <col min="5910" max="5910" width="15.28515625" style="5" customWidth="1"/>
    <col min="5911" max="5911" width="24.7109375" style="5" customWidth="1"/>
    <col min="5912" max="5912" width="10.28515625" style="5" customWidth="1"/>
    <col min="5913" max="5913" width="9.28515625" style="5" bestFit="1" customWidth="1"/>
    <col min="5914" max="6149" width="9.140625" style="5"/>
    <col min="6150" max="6150" width="15.85546875" style="5" customWidth="1"/>
    <col min="6151" max="6151" width="15.28515625" style="5" customWidth="1"/>
    <col min="6152" max="6152" width="16.85546875" style="5" customWidth="1"/>
    <col min="6153" max="6153" width="21.42578125" style="5" customWidth="1"/>
    <col min="6154" max="6154" width="16.7109375" style="5" customWidth="1"/>
    <col min="6155" max="6155" width="17.7109375" style="5" customWidth="1"/>
    <col min="6156" max="6156" width="16.140625" style="5" customWidth="1"/>
    <col min="6157" max="6157" width="27.140625" style="5" customWidth="1"/>
    <col min="6158" max="6158" width="12.42578125" style="5" customWidth="1"/>
    <col min="6159" max="6159" width="11.7109375" style="5" customWidth="1"/>
    <col min="6160" max="6160" width="18.140625" style="5" customWidth="1"/>
    <col min="6161" max="6161" width="18.28515625" style="5" customWidth="1"/>
    <col min="6162" max="6162" width="16.7109375" style="5" customWidth="1"/>
    <col min="6163" max="6163" width="17.85546875" style="5" customWidth="1"/>
    <col min="6164" max="6164" width="16.85546875" style="5" customWidth="1"/>
    <col min="6165" max="6165" width="15.7109375" style="5" bestFit="1" customWidth="1"/>
    <col min="6166" max="6166" width="15.28515625" style="5" customWidth="1"/>
    <col min="6167" max="6167" width="24.7109375" style="5" customWidth="1"/>
    <col min="6168" max="6168" width="10.28515625" style="5" customWidth="1"/>
    <col min="6169" max="6169" width="9.28515625" style="5" bestFit="1" customWidth="1"/>
    <col min="6170" max="6405" width="9.140625" style="5"/>
    <col min="6406" max="6406" width="15.85546875" style="5" customWidth="1"/>
    <col min="6407" max="6407" width="15.28515625" style="5" customWidth="1"/>
    <col min="6408" max="6408" width="16.85546875" style="5" customWidth="1"/>
    <col min="6409" max="6409" width="21.42578125" style="5" customWidth="1"/>
    <col min="6410" max="6410" width="16.7109375" style="5" customWidth="1"/>
    <col min="6411" max="6411" width="17.7109375" style="5" customWidth="1"/>
    <col min="6412" max="6412" width="16.140625" style="5" customWidth="1"/>
    <col min="6413" max="6413" width="27.140625" style="5" customWidth="1"/>
    <col min="6414" max="6414" width="12.42578125" style="5" customWidth="1"/>
    <col min="6415" max="6415" width="11.7109375" style="5" customWidth="1"/>
    <col min="6416" max="6416" width="18.140625" style="5" customWidth="1"/>
    <col min="6417" max="6417" width="18.28515625" style="5" customWidth="1"/>
    <col min="6418" max="6418" width="16.7109375" style="5" customWidth="1"/>
    <col min="6419" max="6419" width="17.85546875" style="5" customWidth="1"/>
    <col min="6420" max="6420" width="16.85546875" style="5" customWidth="1"/>
    <col min="6421" max="6421" width="15.7109375" style="5" bestFit="1" customWidth="1"/>
    <col min="6422" max="6422" width="15.28515625" style="5" customWidth="1"/>
    <col min="6423" max="6423" width="24.7109375" style="5" customWidth="1"/>
    <col min="6424" max="6424" width="10.28515625" style="5" customWidth="1"/>
    <col min="6425" max="6425" width="9.28515625" style="5" bestFit="1" customWidth="1"/>
    <col min="6426" max="6661" width="9.140625" style="5"/>
    <col min="6662" max="6662" width="15.85546875" style="5" customWidth="1"/>
    <col min="6663" max="6663" width="15.28515625" style="5" customWidth="1"/>
    <col min="6664" max="6664" width="16.85546875" style="5" customWidth="1"/>
    <col min="6665" max="6665" width="21.42578125" style="5" customWidth="1"/>
    <col min="6666" max="6666" width="16.7109375" style="5" customWidth="1"/>
    <col min="6667" max="6667" width="17.7109375" style="5" customWidth="1"/>
    <col min="6668" max="6668" width="16.140625" style="5" customWidth="1"/>
    <col min="6669" max="6669" width="27.140625" style="5" customWidth="1"/>
    <col min="6670" max="6670" width="12.42578125" style="5" customWidth="1"/>
    <col min="6671" max="6671" width="11.7109375" style="5" customWidth="1"/>
    <col min="6672" max="6672" width="18.140625" style="5" customWidth="1"/>
    <col min="6673" max="6673" width="18.28515625" style="5" customWidth="1"/>
    <col min="6674" max="6674" width="16.7109375" style="5" customWidth="1"/>
    <col min="6675" max="6675" width="17.85546875" style="5" customWidth="1"/>
    <col min="6676" max="6676" width="16.85546875" style="5" customWidth="1"/>
    <col min="6677" max="6677" width="15.7109375" style="5" bestFit="1" customWidth="1"/>
    <col min="6678" max="6678" width="15.28515625" style="5" customWidth="1"/>
    <col min="6679" max="6679" width="24.7109375" style="5" customWidth="1"/>
    <col min="6680" max="6680" width="10.28515625" style="5" customWidth="1"/>
    <col min="6681" max="6681" width="9.28515625" style="5" bestFit="1" customWidth="1"/>
    <col min="6682" max="6917" width="9.140625" style="5"/>
    <col min="6918" max="6918" width="15.85546875" style="5" customWidth="1"/>
    <col min="6919" max="6919" width="15.28515625" style="5" customWidth="1"/>
    <col min="6920" max="6920" width="16.85546875" style="5" customWidth="1"/>
    <col min="6921" max="6921" width="21.42578125" style="5" customWidth="1"/>
    <col min="6922" max="6922" width="16.7109375" style="5" customWidth="1"/>
    <col min="6923" max="6923" width="17.7109375" style="5" customWidth="1"/>
    <col min="6924" max="6924" width="16.140625" style="5" customWidth="1"/>
    <col min="6925" max="6925" width="27.140625" style="5" customWidth="1"/>
    <col min="6926" max="6926" width="12.42578125" style="5" customWidth="1"/>
    <col min="6927" max="6927" width="11.7109375" style="5" customWidth="1"/>
    <col min="6928" max="6928" width="18.140625" style="5" customWidth="1"/>
    <col min="6929" max="6929" width="18.28515625" style="5" customWidth="1"/>
    <col min="6930" max="6930" width="16.7109375" style="5" customWidth="1"/>
    <col min="6931" max="6931" width="17.85546875" style="5" customWidth="1"/>
    <col min="6932" max="6932" width="16.85546875" style="5" customWidth="1"/>
    <col min="6933" max="6933" width="15.7109375" style="5" bestFit="1" customWidth="1"/>
    <col min="6934" max="6934" width="15.28515625" style="5" customWidth="1"/>
    <col min="6935" max="6935" width="24.7109375" style="5" customWidth="1"/>
    <col min="6936" max="6936" width="10.28515625" style="5" customWidth="1"/>
    <col min="6937" max="6937" width="9.28515625" style="5" bestFit="1" customWidth="1"/>
    <col min="6938" max="7173" width="9.140625" style="5"/>
    <col min="7174" max="7174" width="15.85546875" style="5" customWidth="1"/>
    <col min="7175" max="7175" width="15.28515625" style="5" customWidth="1"/>
    <col min="7176" max="7176" width="16.85546875" style="5" customWidth="1"/>
    <col min="7177" max="7177" width="21.42578125" style="5" customWidth="1"/>
    <col min="7178" max="7178" width="16.7109375" style="5" customWidth="1"/>
    <col min="7179" max="7179" width="17.7109375" style="5" customWidth="1"/>
    <col min="7180" max="7180" width="16.140625" style="5" customWidth="1"/>
    <col min="7181" max="7181" width="27.140625" style="5" customWidth="1"/>
    <col min="7182" max="7182" width="12.42578125" style="5" customWidth="1"/>
    <col min="7183" max="7183" width="11.7109375" style="5" customWidth="1"/>
    <col min="7184" max="7184" width="18.140625" style="5" customWidth="1"/>
    <col min="7185" max="7185" width="18.28515625" style="5" customWidth="1"/>
    <col min="7186" max="7186" width="16.7109375" style="5" customWidth="1"/>
    <col min="7187" max="7187" width="17.85546875" style="5" customWidth="1"/>
    <col min="7188" max="7188" width="16.85546875" style="5" customWidth="1"/>
    <col min="7189" max="7189" width="15.7109375" style="5" bestFit="1" customWidth="1"/>
    <col min="7190" max="7190" width="15.28515625" style="5" customWidth="1"/>
    <col min="7191" max="7191" width="24.7109375" style="5" customWidth="1"/>
    <col min="7192" max="7192" width="10.28515625" style="5" customWidth="1"/>
    <col min="7193" max="7193" width="9.28515625" style="5" bestFit="1" customWidth="1"/>
    <col min="7194" max="7429" width="9.140625" style="5"/>
    <col min="7430" max="7430" width="15.85546875" style="5" customWidth="1"/>
    <col min="7431" max="7431" width="15.28515625" style="5" customWidth="1"/>
    <col min="7432" max="7432" width="16.85546875" style="5" customWidth="1"/>
    <col min="7433" max="7433" width="21.42578125" style="5" customWidth="1"/>
    <col min="7434" max="7434" width="16.7109375" style="5" customWidth="1"/>
    <col min="7435" max="7435" width="17.7109375" style="5" customWidth="1"/>
    <col min="7436" max="7436" width="16.140625" style="5" customWidth="1"/>
    <col min="7437" max="7437" width="27.140625" style="5" customWidth="1"/>
    <col min="7438" max="7438" width="12.42578125" style="5" customWidth="1"/>
    <col min="7439" max="7439" width="11.7109375" style="5" customWidth="1"/>
    <col min="7440" max="7440" width="18.140625" style="5" customWidth="1"/>
    <col min="7441" max="7441" width="18.28515625" style="5" customWidth="1"/>
    <col min="7442" max="7442" width="16.7109375" style="5" customWidth="1"/>
    <col min="7443" max="7443" width="17.85546875" style="5" customWidth="1"/>
    <col min="7444" max="7444" width="16.85546875" style="5" customWidth="1"/>
    <col min="7445" max="7445" width="15.7109375" style="5" bestFit="1" customWidth="1"/>
    <col min="7446" max="7446" width="15.28515625" style="5" customWidth="1"/>
    <col min="7447" max="7447" width="24.7109375" style="5" customWidth="1"/>
    <col min="7448" max="7448" width="10.28515625" style="5" customWidth="1"/>
    <col min="7449" max="7449" width="9.28515625" style="5" bestFit="1" customWidth="1"/>
    <col min="7450" max="7685" width="9.140625" style="5"/>
    <col min="7686" max="7686" width="15.85546875" style="5" customWidth="1"/>
    <col min="7687" max="7687" width="15.28515625" style="5" customWidth="1"/>
    <col min="7688" max="7688" width="16.85546875" style="5" customWidth="1"/>
    <col min="7689" max="7689" width="21.42578125" style="5" customWidth="1"/>
    <col min="7690" max="7690" width="16.7109375" style="5" customWidth="1"/>
    <col min="7691" max="7691" width="17.7109375" style="5" customWidth="1"/>
    <col min="7692" max="7692" width="16.140625" style="5" customWidth="1"/>
    <col min="7693" max="7693" width="27.140625" style="5" customWidth="1"/>
    <col min="7694" max="7694" width="12.42578125" style="5" customWidth="1"/>
    <col min="7695" max="7695" width="11.7109375" style="5" customWidth="1"/>
    <col min="7696" max="7696" width="18.140625" style="5" customWidth="1"/>
    <col min="7697" max="7697" width="18.28515625" style="5" customWidth="1"/>
    <col min="7698" max="7698" width="16.7109375" style="5" customWidth="1"/>
    <col min="7699" max="7699" width="17.85546875" style="5" customWidth="1"/>
    <col min="7700" max="7700" width="16.85546875" style="5" customWidth="1"/>
    <col min="7701" max="7701" width="15.7109375" style="5" bestFit="1" customWidth="1"/>
    <col min="7702" max="7702" width="15.28515625" style="5" customWidth="1"/>
    <col min="7703" max="7703" width="24.7109375" style="5" customWidth="1"/>
    <col min="7704" max="7704" width="10.28515625" style="5" customWidth="1"/>
    <col min="7705" max="7705" width="9.28515625" style="5" bestFit="1" customWidth="1"/>
    <col min="7706" max="7941" width="9.140625" style="5"/>
    <col min="7942" max="7942" width="15.85546875" style="5" customWidth="1"/>
    <col min="7943" max="7943" width="15.28515625" style="5" customWidth="1"/>
    <col min="7944" max="7944" width="16.85546875" style="5" customWidth="1"/>
    <col min="7945" max="7945" width="21.42578125" style="5" customWidth="1"/>
    <col min="7946" max="7946" width="16.7109375" style="5" customWidth="1"/>
    <col min="7947" max="7947" width="17.7109375" style="5" customWidth="1"/>
    <col min="7948" max="7948" width="16.140625" style="5" customWidth="1"/>
    <col min="7949" max="7949" width="27.140625" style="5" customWidth="1"/>
    <col min="7950" max="7950" width="12.42578125" style="5" customWidth="1"/>
    <col min="7951" max="7951" width="11.7109375" style="5" customWidth="1"/>
    <col min="7952" max="7952" width="18.140625" style="5" customWidth="1"/>
    <col min="7953" max="7953" width="18.28515625" style="5" customWidth="1"/>
    <col min="7954" max="7954" width="16.7109375" style="5" customWidth="1"/>
    <col min="7955" max="7955" width="17.85546875" style="5" customWidth="1"/>
    <col min="7956" max="7956" width="16.85546875" style="5" customWidth="1"/>
    <col min="7957" max="7957" width="15.7109375" style="5" bestFit="1" customWidth="1"/>
    <col min="7958" max="7958" width="15.28515625" style="5" customWidth="1"/>
    <col min="7959" max="7959" width="24.7109375" style="5" customWidth="1"/>
    <col min="7960" max="7960" width="10.28515625" style="5" customWidth="1"/>
    <col min="7961" max="7961" width="9.28515625" style="5" bestFit="1" customWidth="1"/>
    <col min="7962" max="8197" width="9.140625" style="5"/>
    <col min="8198" max="8198" width="15.85546875" style="5" customWidth="1"/>
    <col min="8199" max="8199" width="15.28515625" style="5" customWidth="1"/>
    <col min="8200" max="8200" width="16.85546875" style="5" customWidth="1"/>
    <col min="8201" max="8201" width="21.42578125" style="5" customWidth="1"/>
    <col min="8202" max="8202" width="16.7109375" style="5" customWidth="1"/>
    <col min="8203" max="8203" width="17.7109375" style="5" customWidth="1"/>
    <col min="8204" max="8204" width="16.140625" style="5" customWidth="1"/>
    <col min="8205" max="8205" width="27.140625" style="5" customWidth="1"/>
    <col min="8206" max="8206" width="12.42578125" style="5" customWidth="1"/>
    <col min="8207" max="8207" width="11.7109375" style="5" customWidth="1"/>
    <col min="8208" max="8208" width="18.140625" style="5" customWidth="1"/>
    <col min="8209" max="8209" width="18.28515625" style="5" customWidth="1"/>
    <col min="8210" max="8210" width="16.7109375" style="5" customWidth="1"/>
    <col min="8211" max="8211" width="17.85546875" style="5" customWidth="1"/>
    <col min="8212" max="8212" width="16.85546875" style="5" customWidth="1"/>
    <col min="8213" max="8213" width="15.7109375" style="5" bestFit="1" customWidth="1"/>
    <col min="8214" max="8214" width="15.28515625" style="5" customWidth="1"/>
    <col min="8215" max="8215" width="24.7109375" style="5" customWidth="1"/>
    <col min="8216" max="8216" width="10.28515625" style="5" customWidth="1"/>
    <col min="8217" max="8217" width="9.28515625" style="5" bestFit="1" customWidth="1"/>
    <col min="8218" max="8453" width="9.140625" style="5"/>
    <col min="8454" max="8454" width="15.85546875" style="5" customWidth="1"/>
    <col min="8455" max="8455" width="15.28515625" style="5" customWidth="1"/>
    <col min="8456" max="8456" width="16.85546875" style="5" customWidth="1"/>
    <col min="8457" max="8457" width="21.42578125" style="5" customWidth="1"/>
    <col min="8458" max="8458" width="16.7109375" style="5" customWidth="1"/>
    <col min="8459" max="8459" width="17.7109375" style="5" customWidth="1"/>
    <col min="8460" max="8460" width="16.140625" style="5" customWidth="1"/>
    <col min="8461" max="8461" width="27.140625" style="5" customWidth="1"/>
    <col min="8462" max="8462" width="12.42578125" style="5" customWidth="1"/>
    <col min="8463" max="8463" width="11.7109375" style="5" customWidth="1"/>
    <col min="8464" max="8464" width="18.140625" style="5" customWidth="1"/>
    <col min="8465" max="8465" width="18.28515625" style="5" customWidth="1"/>
    <col min="8466" max="8466" width="16.7109375" style="5" customWidth="1"/>
    <col min="8467" max="8467" width="17.85546875" style="5" customWidth="1"/>
    <col min="8468" max="8468" width="16.85546875" style="5" customWidth="1"/>
    <col min="8469" max="8469" width="15.7109375" style="5" bestFit="1" customWidth="1"/>
    <col min="8470" max="8470" width="15.28515625" style="5" customWidth="1"/>
    <col min="8471" max="8471" width="24.7109375" style="5" customWidth="1"/>
    <col min="8472" max="8472" width="10.28515625" style="5" customWidth="1"/>
    <col min="8473" max="8473" width="9.28515625" style="5" bestFit="1" customWidth="1"/>
    <col min="8474" max="8709" width="9.140625" style="5"/>
    <col min="8710" max="8710" width="15.85546875" style="5" customWidth="1"/>
    <col min="8711" max="8711" width="15.28515625" style="5" customWidth="1"/>
    <col min="8712" max="8712" width="16.85546875" style="5" customWidth="1"/>
    <col min="8713" max="8713" width="21.42578125" style="5" customWidth="1"/>
    <col min="8714" max="8714" width="16.7109375" style="5" customWidth="1"/>
    <col min="8715" max="8715" width="17.7109375" style="5" customWidth="1"/>
    <col min="8716" max="8716" width="16.140625" style="5" customWidth="1"/>
    <col min="8717" max="8717" width="27.140625" style="5" customWidth="1"/>
    <col min="8718" max="8718" width="12.42578125" style="5" customWidth="1"/>
    <col min="8719" max="8719" width="11.7109375" style="5" customWidth="1"/>
    <col min="8720" max="8720" width="18.140625" style="5" customWidth="1"/>
    <col min="8721" max="8721" width="18.28515625" style="5" customWidth="1"/>
    <col min="8722" max="8722" width="16.7109375" style="5" customWidth="1"/>
    <col min="8723" max="8723" width="17.85546875" style="5" customWidth="1"/>
    <col min="8724" max="8724" width="16.85546875" style="5" customWidth="1"/>
    <col min="8725" max="8725" width="15.7109375" style="5" bestFit="1" customWidth="1"/>
    <col min="8726" max="8726" width="15.28515625" style="5" customWidth="1"/>
    <col min="8727" max="8727" width="24.7109375" style="5" customWidth="1"/>
    <col min="8728" max="8728" width="10.28515625" style="5" customWidth="1"/>
    <col min="8729" max="8729" width="9.28515625" style="5" bestFit="1" customWidth="1"/>
    <col min="8730" max="8965" width="9.140625" style="5"/>
    <col min="8966" max="8966" width="15.85546875" style="5" customWidth="1"/>
    <col min="8967" max="8967" width="15.28515625" style="5" customWidth="1"/>
    <col min="8968" max="8968" width="16.85546875" style="5" customWidth="1"/>
    <col min="8969" max="8969" width="21.42578125" style="5" customWidth="1"/>
    <col min="8970" max="8970" width="16.7109375" style="5" customWidth="1"/>
    <col min="8971" max="8971" width="17.7109375" style="5" customWidth="1"/>
    <col min="8972" max="8972" width="16.140625" style="5" customWidth="1"/>
    <col min="8973" max="8973" width="27.140625" style="5" customWidth="1"/>
    <col min="8974" max="8974" width="12.42578125" style="5" customWidth="1"/>
    <col min="8975" max="8975" width="11.7109375" style="5" customWidth="1"/>
    <col min="8976" max="8976" width="18.140625" style="5" customWidth="1"/>
    <col min="8977" max="8977" width="18.28515625" style="5" customWidth="1"/>
    <col min="8978" max="8978" width="16.7109375" style="5" customWidth="1"/>
    <col min="8979" max="8979" width="17.85546875" style="5" customWidth="1"/>
    <col min="8980" max="8980" width="16.85546875" style="5" customWidth="1"/>
    <col min="8981" max="8981" width="15.7109375" style="5" bestFit="1" customWidth="1"/>
    <col min="8982" max="8982" width="15.28515625" style="5" customWidth="1"/>
    <col min="8983" max="8983" width="24.7109375" style="5" customWidth="1"/>
    <col min="8984" max="8984" width="10.28515625" style="5" customWidth="1"/>
    <col min="8985" max="8985" width="9.28515625" style="5" bestFit="1" customWidth="1"/>
    <col min="8986" max="9221" width="9.140625" style="5"/>
    <col min="9222" max="9222" width="15.85546875" style="5" customWidth="1"/>
    <col min="9223" max="9223" width="15.28515625" style="5" customWidth="1"/>
    <col min="9224" max="9224" width="16.85546875" style="5" customWidth="1"/>
    <col min="9225" max="9225" width="21.42578125" style="5" customWidth="1"/>
    <col min="9226" max="9226" width="16.7109375" style="5" customWidth="1"/>
    <col min="9227" max="9227" width="17.7109375" style="5" customWidth="1"/>
    <col min="9228" max="9228" width="16.140625" style="5" customWidth="1"/>
    <col min="9229" max="9229" width="27.140625" style="5" customWidth="1"/>
    <col min="9230" max="9230" width="12.42578125" style="5" customWidth="1"/>
    <col min="9231" max="9231" width="11.7109375" style="5" customWidth="1"/>
    <col min="9232" max="9232" width="18.140625" style="5" customWidth="1"/>
    <col min="9233" max="9233" width="18.28515625" style="5" customWidth="1"/>
    <col min="9234" max="9234" width="16.7109375" style="5" customWidth="1"/>
    <col min="9235" max="9235" width="17.85546875" style="5" customWidth="1"/>
    <col min="9236" max="9236" width="16.85546875" style="5" customWidth="1"/>
    <col min="9237" max="9237" width="15.7109375" style="5" bestFit="1" customWidth="1"/>
    <col min="9238" max="9238" width="15.28515625" style="5" customWidth="1"/>
    <col min="9239" max="9239" width="24.7109375" style="5" customWidth="1"/>
    <col min="9240" max="9240" width="10.28515625" style="5" customWidth="1"/>
    <col min="9241" max="9241" width="9.28515625" style="5" bestFit="1" customWidth="1"/>
    <col min="9242" max="9477" width="9.140625" style="5"/>
    <col min="9478" max="9478" width="15.85546875" style="5" customWidth="1"/>
    <col min="9479" max="9479" width="15.28515625" style="5" customWidth="1"/>
    <col min="9480" max="9480" width="16.85546875" style="5" customWidth="1"/>
    <col min="9481" max="9481" width="21.42578125" style="5" customWidth="1"/>
    <col min="9482" max="9482" width="16.7109375" style="5" customWidth="1"/>
    <col min="9483" max="9483" width="17.7109375" style="5" customWidth="1"/>
    <col min="9484" max="9484" width="16.140625" style="5" customWidth="1"/>
    <col min="9485" max="9485" width="27.140625" style="5" customWidth="1"/>
    <col min="9486" max="9486" width="12.42578125" style="5" customWidth="1"/>
    <col min="9487" max="9487" width="11.7109375" style="5" customWidth="1"/>
    <col min="9488" max="9488" width="18.140625" style="5" customWidth="1"/>
    <col min="9489" max="9489" width="18.28515625" style="5" customWidth="1"/>
    <col min="9490" max="9490" width="16.7109375" style="5" customWidth="1"/>
    <col min="9491" max="9491" width="17.85546875" style="5" customWidth="1"/>
    <col min="9492" max="9492" width="16.85546875" style="5" customWidth="1"/>
    <col min="9493" max="9493" width="15.7109375" style="5" bestFit="1" customWidth="1"/>
    <col min="9494" max="9494" width="15.28515625" style="5" customWidth="1"/>
    <col min="9495" max="9495" width="24.7109375" style="5" customWidth="1"/>
    <col min="9496" max="9496" width="10.28515625" style="5" customWidth="1"/>
    <col min="9497" max="9497" width="9.28515625" style="5" bestFit="1" customWidth="1"/>
    <col min="9498" max="9733" width="9.140625" style="5"/>
    <col min="9734" max="9734" width="15.85546875" style="5" customWidth="1"/>
    <col min="9735" max="9735" width="15.28515625" style="5" customWidth="1"/>
    <col min="9736" max="9736" width="16.85546875" style="5" customWidth="1"/>
    <col min="9737" max="9737" width="21.42578125" style="5" customWidth="1"/>
    <col min="9738" max="9738" width="16.7109375" style="5" customWidth="1"/>
    <col min="9739" max="9739" width="17.7109375" style="5" customWidth="1"/>
    <col min="9740" max="9740" width="16.140625" style="5" customWidth="1"/>
    <col min="9741" max="9741" width="27.140625" style="5" customWidth="1"/>
    <col min="9742" max="9742" width="12.42578125" style="5" customWidth="1"/>
    <col min="9743" max="9743" width="11.7109375" style="5" customWidth="1"/>
    <col min="9744" max="9744" width="18.140625" style="5" customWidth="1"/>
    <col min="9745" max="9745" width="18.28515625" style="5" customWidth="1"/>
    <col min="9746" max="9746" width="16.7109375" style="5" customWidth="1"/>
    <col min="9747" max="9747" width="17.85546875" style="5" customWidth="1"/>
    <col min="9748" max="9748" width="16.85546875" style="5" customWidth="1"/>
    <col min="9749" max="9749" width="15.7109375" style="5" bestFit="1" customWidth="1"/>
    <col min="9750" max="9750" width="15.28515625" style="5" customWidth="1"/>
    <col min="9751" max="9751" width="24.7109375" style="5" customWidth="1"/>
    <col min="9752" max="9752" width="10.28515625" style="5" customWidth="1"/>
    <col min="9753" max="9753" width="9.28515625" style="5" bestFit="1" customWidth="1"/>
    <col min="9754" max="9989" width="9.140625" style="5"/>
    <col min="9990" max="9990" width="15.85546875" style="5" customWidth="1"/>
    <col min="9991" max="9991" width="15.28515625" style="5" customWidth="1"/>
    <col min="9992" max="9992" width="16.85546875" style="5" customWidth="1"/>
    <col min="9993" max="9993" width="21.42578125" style="5" customWidth="1"/>
    <col min="9994" max="9994" width="16.7109375" style="5" customWidth="1"/>
    <col min="9995" max="9995" width="17.7109375" style="5" customWidth="1"/>
    <col min="9996" max="9996" width="16.140625" style="5" customWidth="1"/>
    <col min="9997" max="9997" width="27.140625" style="5" customWidth="1"/>
    <col min="9998" max="9998" width="12.42578125" style="5" customWidth="1"/>
    <col min="9999" max="9999" width="11.7109375" style="5" customWidth="1"/>
    <col min="10000" max="10000" width="18.140625" style="5" customWidth="1"/>
    <col min="10001" max="10001" width="18.28515625" style="5" customWidth="1"/>
    <col min="10002" max="10002" width="16.7109375" style="5" customWidth="1"/>
    <col min="10003" max="10003" width="17.85546875" style="5" customWidth="1"/>
    <col min="10004" max="10004" width="16.85546875" style="5" customWidth="1"/>
    <col min="10005" max="10005" width="15.7109375" style="5" bestFit="1" customWidth="1"/>
    <col min="10006" max="10006" width="15.28515625" style="5" customWidth="1"/>
    <col min="10007" max="10007" width="24.7109375" style="5" customWidth="1"/>
    <col min="10008" max="10008" width="10.28515625" style="5" customWidth="1"/>
    <col min="10009" max="10009" width="9.28515625" style="5" bestFit="1" customWidth="1"/>
    <col min="10010" max="10245" width="9.140625" style="5"/>
    <col min="10246" max="10246" width="15.85546875" style="5" customWidth="1"/>
    <col min="10247" max="10247" width="15.28515625" style="5" customWidth="1"/>
    <col min="10248" max="10248" width="16.85546875" style="5" customWidth="1"/>
    <col min="10249" max="10249" width="21.42578125" style="5" customWidth="1"/>
    <col min="10250" max="10250" width="16.7109375" style="5" customWidth="1"/>
    <col min="10251" max="10251" width="17.7109375" style="5" customWidth="1"/>
    <col min="10252" max="10252" width="16.140625" style="5" customWidth="1"/>
    <col min="10253" max="10253" width="27.140625" style="5" customWidth="1"/>
    <col min="10254" max="10254" width="12.42578125" style="5" customWidth="1"/>
    <col min="10255" max="10255" width="11.7109375" style="5" customWidth="1"/>
    <col min="10256" max="10256" width="18.140625" style="5" customWidth="1"/>
    <col min="10257" max="10257" width="18.28515625" style="5" customWidth="1"/>
    <col min="10258" max="10258" width="16.7109375" style="5" customWidth="1"/>
    <col min="10259" max="10259" width="17.85546875" style="5" customWidth="1"/>
    <col min="10260" max="10260" width="16.85546875" style="5" customWidth="1"/>
    <col min="10261" max="10261" width="15.7109375" style="5" bestFit="1" customWidth="1"/>
    <col min="10262" max="10262" width="15.28515625" style="5" customWidth="1"/>
    <col min="10263" max="10263" width="24.7109375" style="5" customWidth="1"/>
    <col min="10264" max="10264" width="10.28515625" style="5" customWidth="1"/>
    <col min="10265" max="10265" width="9.28515625" style="5" bestFit="1" customWidth="1"/>
    <col min="10266" max="10501" width="9.140625" style="5"/>
    <col min="10502" max="10502" width="15.85546875" style="5" customWidth="1"/>
    <col min="10503" max="10503" width="15.28515625" style="5" customWidth="1"/>
    <col min="10504" max="10504" width="16.85546875" style="5" customWidth="1"/>
    <col min="10505" max="10505" width="21.42578125" style="5" customWidth="1"/>
    <col min="10506" max="10506" width="16.7109375" style="5" customWidth="1"/>
    <col min="10507" max="10507" width="17.7109375" style="5" customWidth="1"/>
    <col min="10508" max="10508" width="16.140625" style="5" customWidth="1"/>
    <col min="10509" max="10509" width="27.140625" style="5" customWidth="1"/>
    <col min="10510" max="10510" width="12.42578125" style="5" customWidth="1"/>
    <col min="10511" max="10511" width="11.7109375" style="5" customWidth="1"/>
    <col min="10512" max="10512" width="18.140625" style="5" customWidth="1"/>
    <col min="10513" max="10513" width="18.28515625" style="5" customWidth="1"/>
    <col min="10514" max="10514" width="16.7109375" style="5" customWidth="1"/>
    <col min="10515" max="10515" width="17.85546875" style="5" customWidth="1"/>
    <col min="10516" max="10516" width="16.85546875" style="5" customWidth="1"/>
    <col min="10517" max="10517" width="15.7109375" style="5" bestFit="1" customWidth="1"/>
    <col min="10518" max="10518" width="15.28515625" style="5" customWidth="1"/>
    <col min="10519" max="10519" width="24.7109375" style="5" customWidth="1"/>
    <col min="10520" max="10520" width="10.28515625" style="5" customWidth="1"/>
    <col min="10521" max="10521" width="9.28515625" style="5" bestFit="1" customWidth="1"/>
    <col min="10522" max="10757" width="9.140625" style="5"/>
    <col min="10758" max="10758" width="15.85546875" style="5" customWidth="1"/>
    <col min="10759" max="10759" width="15.28515625" style="5" customWidth="1"/>
    <col min="10760" max="10760" width="16.85546875" style="5" customWidth="1"/>
    <col min="10761" max="10761" width="21.42578125" style="5" customWidth="1"/>
    <col min="10762" max="10762" width="16.7109375" style="5" customWidth="1"/>
    <col min="10763" max="10763" width="17.7109375" style="5" customWidth="1"/>
    <col min="10764" max="10764" width="16.140625" style="5" customWidth="1"/>
    <col min="10765" max="10765" width="27.140625" style="5" customWidth="1"/>
    <col min="10766" max="10766" width="12.42578125" style="5" customWidth="1"/>
    <col min="10767" max="10767" width="11.7109375" style="5" customWidth="1"/>
    <col min="10768" max="10768" width="18.140625" style="5" customWidth="1"/>
    <col min="10769" max="10769" width="18.28515625" style="5" customWidth="1"/>
    <col min="10770" max="10770" width="16.7109375" style="5" customWidth="1"/>
    <col min="10771" max="10771" width="17.85546875" style="5" customWidth="1"/>
    <col min="10772" max="10772" width="16.85546875" style="5" customWidth="1"/>
    <col min="10773" max="10773" width="15.7109375" style="5" bestFit="1" customWidth="1"/>
    <col min="10774" max="10774" width="15.28515625" style="5" customWidth="1"/>
    <col min="10775" max="10775" width="24.7109375" style="5" customWidth="1"/>
    <col min="10776" max="10776" width="10.28515625" style="5" customWidth="1"/>
    <col min="10777" max="10777" width="9.28515625" style="5" bestFit="1" customWidth="1"/>
    <col min="10778" max="11013" width="9.140625" style="5"/>
    <col min="11014" max="11014" width="15.85546875" style="5" customWidth="1"/>
    <col min="11015" max="11015" width="15.28515625" style="5" customWidth="1"/>
    <col min="11016" max="11016" width="16.85546875" style="5" customWidth="1"/>
    <col min="11017" max="11017" width="21.42578125" style="5" customWidth="1"/>
    <col min="11018" max="11018" width="16.7109375" style="5" customWidth="1"/>
    <col min="11019" max="11019" width="17.7109375" style="5" customWidth="1"/>
    <col min="11020" max="11020" width="16.140625" style="5" customWidth="1"/>
    <col min="11021" max="11021" width="27.140625" style="5" customWidth="1"/>
    <col min="11022" max="11022" width="12.42578125" style="5" customWidth="1"/>
    <col min="11023" max="11023" width="11.7109375" style="5" customWidth="1"/>
    <col min="11024" max="11024" width="18.140625" style="5" customWidth="1"/>
    <col min="11025" max="11025" width="18.28515625" style="5" customWidth="1"/>
    <col min="11026" max="11026" width="16.7109375" style="5" customWidth="1"/>
    <col min="11027" max="11027" width="17.85546875" style="5" customWidth="1"/>
    <col min="11028" max="11028" width="16.85546875" style="5" customWidth="1"/>
    <col min="11029" max="11029" width="15.7109375" style="5" bestFit="1" customWidth="1"/>
    <col min="11030" max="11030" width="15.28515625" style="5" customWidth="1"/>
    <col min="11031" max="11031" width="24.7109375" style="5" customWidth="1"/>
    <col min="11032" max="11032" width="10.28515625" style="5" customWidth="1"/>
    <col min="11033" max="11033" width="9.28515625" style="5" bestFit="1" customWidth="1"/>
    <col min="11034" max="11269" width="9.140625" style="5"/>
    <col min="11270" max="11270" width="15.85546875" style="5" customWidth="1"/>
    <col min="11271" max="11271" width="15.28515625" style="5" customWidth="1"/>
    <col min="11272" max="11272" width="16.85546875" style="5" customWidth="1"/>
    <col min="11273" max="11273" width="21.42578125" style="5" customWidth="1"/>
    <col min="11274" max="11274" width="16.7109375" style="5" customWidth="1"/>
    <col min="11275" max="11275" width="17.7109375" style="5" customWidth="1"/>
    <col min="11276" max="11276" width="16.140625" style="5" customWidth="1"/>
    <col min="11277" max="11277" width="27.140625" style="5" customWidth="1"/>
    <col min="11278" max="11278" width="12.42578125" style="5" customWidth="1"/>
    <col min="11279" max="11279" width="11.7109375" style="5" customWidth="1"/>
    <col min="11280" max="11280" width="18.140625" style="5" customWidth="1"/>
    <col min="11281" max="11281" width="18.28515625" style="5" customWidth="1"/>
    <col min="11282" max="11282" width="16.7109375" style="5" customWidth="1"/>
    <col min="11283" max="11283" width="17.85546875" style="5" customWidth="1"/>
    <col min="11284" max="11284" width="16.85546875" style="5" customWidth="1"/>
    <col min="11285" max="11285" width="15.7109375" style="5" bestFit="1" customWidth="1"/>
    <col min="11286" max="11286" width="15.28515625" style="5" customWidth="1"/>
    <col min="11287" max="11287" width="24.7109375" style="5" customWidth="1"/>
    <col min="11288" max="11288" width="10.28515625" style="5" customWidth="1"/>
    <col min="11289" max="11289" width="9.28515625" style="5" bestFit="1" customWidth="1"/>
    <col min="11290" max="11525" width="9.140625" style="5"/>
    <col min="11526" max="11526" width="15.85546875" style="5" customWidth="1"/>
    <col min="11527" max="11527" width="15.28515625" style="5" customWidth="1"/>
    <col min="11528" max="11528" width="16.85546875" style="5" customWidth="1"/>
    <col min="11529" max="11529" width="21.42578125" style="5" customWidth="1"/>
    <col min="11530" max="11530" width="16.7109375" style="5" customWidth="1"/>
    <col min="11531" max="11531" width="17.7109375" style="5" customWidth="1"/>
    <col min="11532" max="11532" width="16.140625" style="5" customWidth="1"/>
    <col min="11533" max="11533" width="27.140625" style="5" customWidth="1"/>
    <col min="11534" max="11534" width="12.42578125" style="5" customWidth="1"/>
    <col min="11535" max="11535" width="11.7109375" style="5" customWidth="1"/>
    <col min="11536" max="11536" width="18.140625" style="5" customWidth="1"/>
    <col min="11537" max="11537" width="18.28515625" style="5" customWidth="1"/>
    <col min="11538" max="11538" width="16.7109375" style="5" customWidth="1"/>
    <col min="11539" max="11539" width="17.85546875" style="5" customWidth="1"/>
    <col min="11540" max="11540" width="16.85546875" style="5" customWidth="1"/>
    <col min="11541" max="11541" width="15.7109375" style="5" bestFit="1" customWidth="1"/>
    <col min="11542" max="11542" width="15.28515625" style="5" customWidth="1"/>
    <col min="11543" max="11543" width="24.7109375" style="5" customWidth="1"/>
    <col min="11544" max="11544" width="10.28515625" style="5" customWidth="1"/>
    <col min="11545" max="11545" width="9.28515625" style="5" bestFit="1" customWidth="1"/>
    <col min="11546" max="11781" width="9.140625" style="5"/>
    <col min="11782" max="11782" width="15.85546875" style="5" customWidth="1"/>
    <col min="11783" max="11783" width="15.28515625" style="5" customWidth="1"/>
    <col min="11784" max="11784" width="16.85546875" style="5" customWidth="1"/>
    <col min="11785" max="11785" width="21.42578125" style="5" customWidth="1"/>
    <col min="11786" max="11786" width="16.7109375" style="5" customWidth="1"/>
    <col min="11787" max="11787" width="17.7109375" style="5" customWidth="1"/>
    <col min="11788" max="11788" width="16.140625" style="5" customWidth="1"/>
    <col min="11789" max="11789" width="27.140625" style="5" customWidth="1"/>
    <col min="11790" max="11790" width="12.42578125" style="5" customWidth="1"/>
    <col min="11791" max="11791" width="11.7109375" style="5" customWidth="1"/>
    <col min="11792" max="11792" width="18.140625" style="5" customWidth="1"/>
    <col min="11793" max="11793" width="18.28515625" style="5" customWidth="1"/>
    <col min="11794" max="11794" width="16.7109375" style="5" customWidth="1"/>
    <col min="11795" max="11795" width="17.85546875" style="5" customWidth="1"/>
    <col min="11796" max="11796" width="16.85546875" style="5" customWidth="1"/>
    <col min="11797" max="11797" width="15.7109375" style="5" bestFit="1" customWidth="1"/>
    <col min="11798" max="11798" width="15.28515625" style="5" customWidth="1"/>
    <col min="11799" max="11799" width="24.7109375" style="5" customWidth="1"/>
    <col min="11800" max="11800" width="10.28515625" style="5" customWidth="1"/>
    <col min="11801" max="11801" width="9.28515625" style="5" bestFit="1" customWidth="1"/>
    <col min="11802" max="12037" width="9.140625" style="5"/>
    <col min="12038" max="12038" width="15.85546875" style="5" customWidth="1"/>
    <col min="12039" max="12039" width="15.28515625" style="5" customWidth="1"/>
    <col min="12040" max="12040" width="16.85546875" style="5" customWidth="1"/>
    <col min="12041" max="12041" width="21.42578125" style="5" customWidth="1"/>
    <col min="12042" max="12042" width="16.7109375" style="5" customWidth="1"/>
    <col min="12043" max="12043" width="17.7109375" style="5" customWidth="1"/>
    <col min="12044" max="12044" width="16.140625" style="5" customWidth="1"/>
    <col min="12045" max="12045" width="27.140625" style="5" customWidth="1"/>
    <col min="12046" max="12046" width="12.42578125" style="5" customWidth="1"/>
    <col min="12047" max="12047" width="11.7109375" style="5" customWidth="1"/>
    <col min="12048" max="12048" width="18.140625" style="5" customWidth="1"/>
    <col min="12049" max="12049" width="18.28515625" style="5" customWidth="1"/>
    <col min="12050" max="12050" width="16.7109375" style="5" customWidth="1"/>
    <col min="12051" max="12051" width="17.85546875" style="5" customWidth="1"/>
    <col min="12052" max="12052" width="16.85546875" style="5" customWidth="1"/>
    <col min="12053" max="12053" width="15.7109375" style="5" bestFit="1" customWidth="1"/>
    <col min="12054" max="12054" width="15.28515625" style="5" customWidth="1"/>
    <col min="12055" max="12055" width="24.7109375" style="5" customWidth="1"/>
    <col min="12056" max="12056" width="10.28515625" style="5" customWidth="1"/>
    <col min="12057" max="12057" width="9.28515625" style="5" bestFit="1" customWidth="1"/>
    <col min="12058" max="12293" width="9.140625" style="5"/>
    <col min="12294" max="12294" width="15.85546875" style="5" customWidth="1"/>
    <col min="12295" max="12295" width="15.28515625" style="5" customWidth="1"/>
    <col min="12296" max="12296" width="16.85546875" style="5" customWidth="1"/>
    <col min="12297" max="12297" width="21.42578125" style="5" customWidth="1"/>
    <col min="12298" max="12298" width="16.7109375" style="5" customWidth="1"/>
    <col min="12299" max="12299" width="17.7109375" style="5" customWidth="1"/>
    <col min="12300" max="12300" width="16.140625" style="5" customWidth="1"/>
    <col min="12301" max="12301" width="27.140625" style="5" customWidth="1"/>
    <col min="12302" max="12302" width="12.42578125" style="5" customWidth="1"/>
    <col min="12303" max="12303" width="11.7109375" style="5" customWidth="1"/>
    <col min="12304" max="12304" width="18.140625" style="5" customWidth="1"/>
    <col min="12305" max="12305" width="18.28515625" style="5" customWidth="1"/>
    <col min="12306" max="12306" width="16.7109375" style="5" customWidth="1"/>
    <col min="12307" max="12307" width="17.85546875" style="5" customWidth="1"/>
    <col min="12308" max="12308" width="16.85546875" style="5" customWidth="1"/>
    <col min="12309" max="12309" width="15.7109375" style="5" bestFit="1" customWidth="1"/>
    <col min="12310" max="12310" width="15.28515625" style="5" customWidth="1"/>
    <col min="12311" max="12311" width="24.7109375" style="5" customWidth="1"/>
    <col min="12312" max="12312" width="10.28515625" style="5" customWidth="1"/>
    <col min="12313" max="12313" width="9.28515625" style="5" bestFit="1" customWidth="1"/>
    <col min="12314" max="12549" width="9.140625" style="5"/>
    <col min="12550" max="12550" width="15.85546875" style="5" customWidth="1"/>
    <col min="12551" max="12551" width="15.28515625" style="5" customWidth="1"/>
    <col min="12552" max="12552" width="16.85546875" style="5" customWidth="1"/>
    <col min="12553" max="12553" width="21.42578125" style="5" customWidth="1"/>
    <col min="12554" max="12554" width="16.7109375" style="5" customWidth="1"/>
    <col min="12555" max="12555" width="17.7109375" style="5" customWidth="1"/>
    <col min="12556" max="12556" width="16.140625" style="5" customWidth="1"/>
    <col min="12557" max="12557" width="27.140625" style="5" customWidth="1"/>
    <col min="12558" max="12558" width="12.42578125" style="5" customWidth="1"/>
    <col min="12559" max="12559" width="11.7109375" style="5" customWidth="1"/>
    <col min="12560" max="12560" width="18.140625" style="5" customWidth="1"/>
    <col min="12561" max="12561" width="18.28515625" style="5" customWidth="1"/>
    <col min="12562" max="12562" width="16.7109375" style="5" customWidth="1"/>
    <col min="12563" max="12563" width="17.85546875" style="5" customWidth="1"/>
    <col min="12564" max="12564" width="16.85546875" style="5" customWidth="1"/>
    <col min="12565" max="12565" width="15.7109375" style="5" bestFit="1" customWidth="1"/>
    <col min="12566" max="12566" width="15.28515625" style="5" customWidth="1"/>
    <col min="12567" max="12567" width="24.7109375" style="5" customWidth="1"/>
    <col min="12568" max="12568" width="10.28515625" style="5" customWidth="1"/>
    <col min="12569" max="12569" width="9.28515625" style="5" bestFit="1" customWidth="1"/>
    <col min="12570" max="12805" width="9.140625" style="5"/>
    <col min="12806" max="12806" width="15.85546875" style="5" customWidth="1"/>
    <col min="12807" max="12807" width="15.28515625" style="5" customWidth="1"/>
    <col min="12808" max="12808" width="16.85546875" style="5" customWidth="1"/>
    <col min="12809" max="12809" width="21.42578125" style="5" customWidth="1"/>
    <col min="12810" max="12810" width="16.7109375" style="5" customWidth="1"/>
    <col min="12811" max="12811" width="17.7109375" style="5" customWidth="1"/>
    <col min="12812" max="12812" width="16.140625" style="5" customWidth="1"/>
    <col min="12813" max="12813" width="27.140625" style="5" customWidth="1"/>
    <col min="12814" max="12814" width="12.42578125" style="5" customWidth="1"/>
    <col min="12815" max="12815" width="11.7109375" style="5" customWidth="1"/>
    <col min="12816" max="12816" width="18.140625" style="5" customWidth="1"/>
    <col min="12817" max="12817" width="18.28515625" style="5" customWidth="1"/>
    <col min="12818" max="12818" width="16.7109375" style="5" customWidth="1"/>
    <col min="12819" max="12819" width="17.85546875" style="5" customWidth="1"/>
    <col min="12820" max="12820" width="16.85546875" style="5" customWidth="1"/>
    <col min="12821" max="12821" width="15.7109375" style="5" bestFit="1" customWidth="1"/>
    <col min="12822" max="12822" width="15.28515625" style="5" customWidth="1"/>
    <col min="12823" max="12823" width="24.7109375" style="5" customWidth="1"/>
    <col min="12824" max="12824" width="10.28515625" style="5" customWidth="1"/>
    <col min="12825" max="12825" width="9.28515625" style="5" bestFit="1" customWidth="1"/>
    <col min="12826" max="13061" width="9.140625" style="5"/>
    <col min="13062" max="13062" width="15.85546875" style="5" customWidth="1"/>
    <col min="13063" max="13063" width="15.28515625" style="5" customWidth="1"/>
    <col min="13064" max="13064" width="16.85546875" style="5" customWidth="1"/>
    <col min="13065" max="13065" width="21.42578125" style="5" customWidth="1"/>
    <col min="13066" max="13066" width="16.7109375" style="5" customWidth="1"/>
    <col min="13067" max="13067" width="17.7109375" style="5" customWidth="1"/>
    <col min="13068" max="13068" width="16.140625" style="5" customWidth="1"/>
    <col min="13069" max="13069" width="27.140625" style="5" customWidth="1"/>
    <col min="13070" max="13070" width="12.42578125" style="5" customWidth="1"/>
    <col min="13071" max="13071" width="11.7109375" style="5" customWidth="1"/>
    <col min="13072" max="13072" width="18.140625" style="5" customWidth="1"/>
    <col min="13073" max="13073" width="18.28515625" style="5" customWidth="1"/>
    <col min="13074" max="13074" width="16.7109375" style="5" customWidth="1"/>
    <col min="13075" max="13075" width="17.85546875" style="5" customWidth="1"/>
    <col min="13076" max="13076" width="16.85546875" style="5" customWidth="1"/>
    <col min="13077" max="13077" width="15.7109375" style="5" bestFit="1" customWidth="1"/>
    <col min="13078" max="13078" width="15.28515625" style="5" customWidth="1"/>
    <col min="13079" max="13079" width="24.7109375" style="5" customWidth="1"/>
    <col min="13080" max="13080" width="10.28515625" style="5" customWidth="1"/>
    <col min="13081" max="13081" width="9.28515625" style="5" bestFit="1" customWidth="1"/>
    <col min="13082" max="13317" width="9.140625" style="5"/>
    <col min="13318" max="13318" width="15.85546875" style="5" customWidth="1"/>
    <col min="13319" max="13319" width="15.28515625" style="5" customWidth="1"/>
    <col min="13320" max="13320" width="16.85546875" style="5" customWidth="1"/>
    <col min="13321" max="13321" width="21.42578125" style="5" customWidth="1"/>
    <col min="13322" max="13322" width="16.7109375" style="5" customWidth="1"/>
    <col min="13323" max="13323" width="17.7109375" style="5" customWidth="1"/>
    <col min="13324" max="13324" width="16.140625" style="5" customWidth="1"/>
    <col min="13325" max="13325" width="27.140625" style="5" customWidth="1"/>
    <col min="13326" max="13326" width="12.42578125" style="5" customWidth="1"/>
    <col min="13327" max="13327" width="11.7109375" style="5" customWidth="1"/>
    <col min="13328" max="13328" width="18.140625" style="5" customWidth="1"/>
    <col min="13329" max="13329" width="18.28515625" style="5" customWidth="1"/>
    <col min="13330" max="13330" width="16.7109375" style="5" customWidth="1"/>
    <col min="13331" max="13331" width="17.85546875" style="5" customWidth="1"/>
    <col min="13332" max="13332" width="16.85546875" style="5" customWidth="1"/>
    <col min="13333" max="13333" width="15.7109375" style="5" bestFit="1" customWidth="1"/>
    <col min="13334" max="13334" width="15.28515625" style="5" customWidth="1"/>
    <col min="13335" max="13335" width="24.7109375" style="5" customWidth="1"/>
    <col min="13336" max="13336" width="10.28515625" style="5" customWidth="1"/>
    <col min="13337" max="13337" width="9.28515625" style="5" bestFit="1" customWidth="1"/>
    <col min="13338" max="13573" width="9.140625" style="5"/>
    <col min="13574" max="13574" width="15.85546875" style="5" customWidth="1"/>
    <col min="13575" max="13575" width="15.28515625" style="5" customWidth="1"/>
    <col min="13576" max="13576" width="16.85546875" style="5" customWidth="1"/>
    <col min="13577" max="13577" width="21.42578125" style="5" customWidth="1"/>
    <col min="13578" max="13578" width="16.7109375" style="5" customWidth="1"/>
    <col min="13579" max="13579" width="17.7109375" style="5" customWidth="1"/>
    <col min="13580" max="13580" width="16.140625" style="5" customWidth="1"/>
    <col min="13581" max="13581" width="27.140625" style="5" customWidth="1"/>
    <col min="13582" max="13582" width="12.42578125" style="5" customWidth="1"/>
    <col min="13583" max="13583" width="11.7109375" style="5" customWidth="1"/>
    <col min="13584" max="13584" width="18.140625" style="5" customWidth="1"/>
    <col min="13585" max="13585" width="18.28515625" style="5" customWidth="1"/>
    <col min="13586" max="13586" width="16.7109375" style="5" customWidth="1"/>
    <col min="13587" max="13587" width="17.85546875" style="5" customWidth="1"/>
    <col min="13588" max="13588" width="16.85546875" style="5" customWidth="1"/>
    <col min="13589" max="13589" width="15.7109375" style="5" bestFit="1" customWidth="1"/>
    <col min="13590" max="13590" width="15.28515625" style="5" customWidth="1"/>
    <col min="13591" max="13591" width="24.7109375" style="5" customWidth="1"/>
    <col min="13592" max="13592" width="10.28515625" style="5" customWidth="1"/>
    <col min="13593" max="13593" width="9.28515625" style="5" bestFit="1" customWidth="1"/>
    <col min="13594" max="13829" width="9.140625" style="5"/>
    <col min="13830" max="13830" width="15.85546875" style="5" customWidth="1"/>
    <col min="13831" max="13831" width="15.28515625" style="5" customWidth="1"/>
    <col min="13832" max="13832" width="16.85546875" style="5" customWidth="1"/>
    <col min="13833" max="13833" width="21.42578125" style="5" customWidth="1"/>
    <col min="13834" max="13834" width="16.7109375" style="5" customWidth="1"/>
    <col min="13835" max="13835" width="17.7109375" style="5" customWidth="1"/>
    <col min="13836" max="13836" width="16.140625" style="5" customWidth="1"/>
    <col min="13837" max="13837" width="27.140625" style="5" customWidth="1"/>
    <col min="13838" max="13838" width="12.42578125" style="5" customWidth="1"/>
    <col min="13839" max="13839" width="11.7109375" style="5" customWidth="1"/>
    <col min="13840" max="13840" width="18.140625" style="5" customWidth="1"/>
    <col min="13841" max="13841" width="18.28515625" style="5" customWidth="1"/>
    <col min="13842" max="13842" width="16.7109375" style="5" customWidth="1"/>
    <col min="13843" max="13843" width="17.85546875" style="5" customWidth="1"/>
    <col min="13844" max="13844" width="16.85546875" style="5" customWidth="1"/>
    <col min="13845" max="13845" width="15.7109375" style="5" bestFit="1" customWidth="1"/>
    <col min="13846" max="13846" width="15.28515625" style="5" customWidth="1"/>
    <col min="13847" max="13847" width="24.7109375" style="5" customWidth="1"/>
    <col min="13848" max="13848" width="10.28515625" style="5" customWidth="1"/>
    <col min="13849" max="13849" width="9.28515625" style="5" bestFit="1" customWidth="1"/>
    <col min="13850" max="14085" width="9.140625" style="5"/>
    <col min="14086" max="14086" width="15.85546875" style="5" customWidth="1"/>
    <col min="14087" max="14087" width="15.28515625" style="5" customWidth="1"/>
    <col min="14088" max="14088" width="16.85546875" style="5" customWidth="1"/>
    <col min="14089" max="14089" width="21.42578125" style="5" customWidth="1"/>
    <col min="14090" max="14090" width="16.7109375" style="5" customWidth="1"/>
    <col min="14091" max="14091" width="17.7109375" style="5" customWidth="1"/>
    <col min="14092" max="14092" width="16.140625" style="5" customWidth="1"/>
    <col min="14093" max="14093" width="27.140625" style="5" customWidth="1"/>
    <col min="14094" max="14094" width="12.42578125" style="5" customWidth="1"/>
    <col min="14095" max="14095" width="11.7109375" style="5" customWidth="1"/>
    <col min="14096" max="14096" width="18.140625" style="5" customWidth="1"/>
    <col min="14097" max="14097" width="18.28515625" style="5" customWidth="1"/>
    <col min="14098" max="14098" width="16.7109375" style="5" customWidth="1"/>
    <col min="14099" max="14099" width="17.85546875" style="5" customWidth="1"/>
    <col min="14100" max="14100" width="16.85546875" style="5" customWidth="1"/>
    <col min="14101" max="14101" width="15.7109375" style="5" bestFit="1" customWidth="1"/>
    <col min="14102" max="14102" width="15.28515625" style="5" customWidth="1"/>
    <col min="14103" max="14103" width="24.7109375" style="5" customWidth="1"/>
    <col min="14104" max="14104" width="10.28515625" style="5" customWidth="1"/>
    <col min="14105" max="14105" width="9.28515625" style="5" bestFit="1" customWidth="1"/>
    <col min="14106" max="14341" width="9.140625" style="5"/>
    <col min="14342" max="14342" width="15.85546875" style="5" customWidth="1"/>
    <col min="14343" max="14343" width="15.28515625" style="5" customWidth="1"/>
    <col min="14344" max="14344" width="16.85546875" style="5" customWidth="1"/>
    <col min="14345" max="14345" width="21.42578125" style="5" customWidth="1"/>
    <col min="14346" max="14346" width="16.7109375" style="5" customWidth="1"/>
    <col min="14347" max="14347" width="17.7109375" style="5" customWidth="1"/>
    <col min="14348" max="14348" width="16.140625" style="5" customWidth="1"/>
    <col min="14349" max="14349" width="27.140625" style="5" customWidth="1"/>
    <col min="14350" max="14350" width="12.42578125" style="5" customWidth="1"/>
    <col min="14351" max="14351" width="11.7109375" style="5" customWidth="1"/>
    <col min="14352" max="14352" width="18.140625" style="5" customWidth="1"/>
    <col min="14353" max="14353" width="18.28515625" style="5" customWidth="1"/>
    <col min="14354" max="14354" width="16.7109375" style="5" customWidth="1"/>
    <col min="14355" max="14355" width="17.85546875" style="5" customWidth="1"/>
    <col min="14356" max="14356" width="16.85546875" style="5" customWidth="1"/>
    <col min="14357" max="14357" width="15.7109375" style="5" bestFit="1" customWidth="1"/>
    <col min="14358" max="14358" width="15.28515625" style="5" customWidth="1"/>
    <col min="14359" max="14359" width="24.7109375" style="5" customWidth="1"/>
    <col min="14360" max="14360" width="10.28515625" style="5" customWidth="1"/>
    <col min="14361" max="14361" width="9.28515625" style="5" bestFit="1" customWidth="1"/>
    <col min="14362" max="14597" width="9.140625" style="5"/>
    <col min="14598" max="14598" width="15.85546875" style="5" customWidth="1"/>
    <col min="14599" max="14599" width="15.28515625" style="5" customWidth="1"/>
    <col min="14600" max="14600" width="16.85546875" style="5" customWidth="1"/>
    <col min="14601" max="14601" width="21.42578125" style="5" customWidth="1"/>
    <col min="14602" max="14602" width="16.7109375" style="5" customWidth="1"/>
    <col min="14603" max="14603" width="17.7109375" style="5" customWidth="1"/>
    <col min="14604" max="14604" width="16.140625" style="5" customWidth="1"/>
    <col min="14605" max="14605" width="27.140625" style="5" customWidth="1"/>
    <col min="14606" max="14606" width="12.42578125" style="5" customWidth="1"/>
    <col min="14607" max="14607" width="11.7109375" style="5" customWidth="1"/>
    <col min="14608" max="14608" width="18.140625" style="5" customWidth="1"/>
    <col min="14609" max="14609" width="18.28515625" style="5" customWidth="1"/>
    <col min="14610" max="14610" width="16.7109375" style="5" customWidth="1"/>
    <col min="14611" max="14611" width="17.85546875" style="5" customWidth="1"/>
    <col min="14612" max="14612" width="16.85546875" style="5" customWidth="1"/>
    <col min="14613" max="14613" width="15.7109375" style="5" bestFit="1" customWidth="1"/>
    <col min="14614" max="14614" width="15.28515625" style="5" customWidth="1"/>
    <col min="14615" max="14615" width="24.7109375" style="5" customWidth="1"/>
    <col min="14616" max="14616" width="10.28515625" style="5" customWidth="1"/>
    <col min="14617" max="14617" width="9.28515625" style="5" bestFit="1" customWidth="1"/>
    <col min="14618" max="14853" width="9.140625" style="5"/>
    <col min="14854" max="14854" width="15.85546875" style="5" customWidth="1"/>
    <col min="14855" max="14855" width="15.28515625" style="5" customWidth="1"/>
    <col min="14856" max="14856" width="16.85546875" style="5" customWidth="1"/>
    <col min="14857" max="14857" width="21.42578125" style="5" customWidth="1"/>
    <col min="14858" max="14858" width="16.7109375" style="5" customWidth="1"/>
    <col min="14859" max="14859" width="17.7109375" style="5" customWidth="1"/>
    <col min="14860" max="14860" width="16.140625" style="5" customWidth="1"/>
    <col min="14861" max="14861" width="27.140625" style="5" customWidth="1"/>
    <col min="14862" max="14862" width="12.42578125" style="5" customWidth="1"/>
    <col min="14863" max="14863" width="11.7109375" style="5" customWidth="1"/>
    <col min="14864" max="14864" width="18.140625" style="5" customWidth="1"/>
    <col min="14865" max="14865" width="18.28515625" style="5" customWidth="1"/>
    <col min="14866" max="14866" width="16.7109375" style="5" customWidth="1"/>
    <col min="14867" max="14867" width="17.85546875" style="5" customWidth="1"/>
    <col min="14868" max="14868" width="16.85546875" style="5" customWidth="1"/>
    <col min="14869" max="14869" width="15.7109375" style="5" bestFit="1" customWidth="1"/>
    <col min="14870" max="14870" width="15.28515625" style="5" customWidth="1"/>
    <col min="14871" max="14871" width="24.7109375" style="5" customWidth="1"/>
    <col min="14872" max="14872" width="10.28515625" style="5" customWidth="1"/>
    <col min="14873" max="14873" width="9.28515625" style="5" bestFit="1" customWidth="1"/>
    <col min="14874" max="15109" width="9.140625" style="5"/>
    <col min="15110" max="15110" width="15.85546875" style="5" customWidth="1"/>
    <col min="15111" max="15111" width="15.28515625" style="5" customWidth="1"/>
    <col min="15112" max="15112" width="16.85546875" style="5" customWidth="1"/>
    <col min="15113" max="15113" width="21.42578125" style="5" customWidth="1"/>
    <col min="15114" max="15114" width="16.7109375" style="5" customWidth="1"/>
    <col min="15115" max="15115" width="17.7109375" style="5" customWidth="1"/>
    <col min="15116" max="15116" width="16.140625" style="5" customWidth="1"/>
    <col min="15117" max="15117" width="27.140625" style="5" customWidth="1"/>
    <col min="15118" max="15118" width="12.42578125" style="5" customWidth="1"/>
    <col min="15119" max="15119" width="11.7109375" style="5" customWidth="1"/>
    <col min="15120" max="15120" width="18.140625" style="5" customWidth="1"/>
    <col min="15121" max="15121" width="18.28515625" style="5" customWidth="1"/>
    <col min="15122" max="15122" width="16.7109375" style="5" customWidth="1"/>
    <col min="15123" max="15123" width="17.85546875" style="5" customWidth="1"/>
    <col min="15124" max="15124" width="16.85546875" style="5" customWidth="1"/>
    <col min="15125" max="15125" width="15.7109375" style="5" bestFit="1" customWidth="1"/>
    <col min="15126" max="15126" width="15.28515625" style="5" customWidth="1"/>
    <col min="15127" max="15127" width="24.7109375" style="5" customWidth="1"/>
    <col min="15128" max="15128" width="10.28515625" style="5" customWidth="1"/>
    <col min="15129" max="15129" width="9.28515625" style="5" bestFit="1" customWidth="1"/>
    <col min="15130" max="15365" width="9.140625" style="5"/>
    <col min="15366" max="15366" width="15.85546875" style="5" customWidth="1"/>
    <col min="15367" max="15367" width="15.28515625" style="5" customWidth="1"/>
    <col min="15368" max="15368" width="16.85546875" style="5" customWidth="1"/>
    <col min="15369" max="15369" width="21.42578125" style="5" customWidth="1"/>
    <col min="15370" max="15370" width="16.7109375" style="5" customWidth="1"/>
    <col min="15371" max="15371" width="17.7109375" style="5" customWidth="1"/>
    <col min="15372" max="15372" width="16.140625" style="5" customWidth="1"/>
    <col min="15373" max="15373" width="27.140625" style="5" customWidth="1"/>
    <col min="15374" max="15374" width="12.42578125" style="5" customWidth="1"/>
    <col min="15375" max="15375" width="11.7109375" style="5" customWidth="1"/>
    <col min="15376" max="15376" width="18.140625" style="5" customWidth="1"/>
    <col min="15377" max="15377" width="18.28515625" style="5" customWidth="1"/>
    <col min="15378" max="15378" width="16.7109375" style="5" customWidth="1"/>
    <col min="15379" max="15379" width="17.85546875" style="5" customWidth="1"/>
    <col min="15380" max="15380" width="16.85546875" style="5" customWidth="1"/>
    <col min="15381" max="15381" width="15.7109375" style="5" bestFit="1" customWidth="1"/>
    <col min="15382" max="15382" width="15.28515625" style="5" customWidth="1"/>
    <col min="15383" max="15383" width="24.7109375" style="5" customWidth="1"/>
    <col min="15384" max="15384" width="10.28515625" style="5" customWidth="1"/>
    <col min="15385" max="15385" width="9.28515625" style="5" bestFit="1" customWidth="1"/>
    <col min="15386" max="15621" width="9.140625" style="5"/>
    <col min="15622" max="15622" width="15.85546875" style="5" customWidth="1"/>
    <col min="15623" max="15623" width="15.28515625" style="5" customWidth="1"/>
    <col min="15624" max="15624" width="16.85546875" style="5" customWidth="1"/>
    <col min="15625" max="15625" width="21.42578125" style="5" customWidth="1"/>
    <col min="15626" max="15626" width="16.7109375" style="5" customWidth="1"/>
    <col min="15627" max="15627" width="17.7109375" style="5" customWidth="1"/>
    <col min="15628" max="15628" width="16.140625" style="5" customWidth="1"/>
    <col min="15629" max="15629" width="27.140625" style="5" customWidth="1"/>
    <col min="15630" max="15630" width="12.42578125" style="5" customWidth="1"/>
    <col min="15631" max="15631" width="11.7109375" style="5" customWidth="1"/>
    <col min="15632" max="15632" width="18.140625" style="5" customWidth="1"/>
    <col min="15633" max="15633" width="18.28515625" style="5" customWidth="1"/>
    <col min="15634" max="15634" width="16.7109375" style="5" customWidth="1"/>
    <col min="15635" max="15635" width="17.85546875" style="5" customWidth="1"/>
    <col min="15636" max="15636" width="16.85546875" style="5" customWidth="1"/>
    <col min="15637" max="15637" width="15.7109375" style="5" bestFit="1" customWidth="1"/>
    <col min="15638" max="15638" width="15.28515625" style="5" customWidth="1"/>
    <col min="15639" max="15639" width="24.7109375" style="5" customWidth="1"/>
    <col min="15640" max="15640" width="10.28515625" style="5" customWidth="1"/>
    <col min="15641" max="15641" width="9.28515625" style="5" bestFit="1" customWidth="1"/>
    <col min="15642" max="15877" width="9.140625" style="5"/>
    <col min="15878" max="15878" width="15.85546875" style="5" customWidth="1"/>
    <col min="15879" max="15879" width="15.28515625" style="5" customWidth="1"/>
    <col min="15880" max="15880" width="16.85546875" style="5" customWidth="1"/>
    <col min="15881" max="15881" width="21.42578125" style="5" customWidth="1"/>
    <col min="15882" max="15882" width="16.7109375" style="5" customWidth="1"/>
    <col min="15883" max="15883" width="17.7109375" style="5" customWidth="1"/>
    <col min="15884" max="15884" width="16.140625" style="5" customWidth="1"/>
    <col min="15885" max="15885" width="27.140625" style="5" customWidth="1"/>
    <col min="15886" max="15886" width="12.42578125" style="5" customWidth="1"/>
    <col min="15887" max="15887" width="11.7109375" style="5" customWidth="1"/>
    <col min="15888" max="15888" width="18.140625" style="5" customWidth="1"/>
    <col min="15889" max="15889" width="18.28515625" style="5" customWidth="1"/>
    <col min="15890" max="15890" width="16.7109375" style="5" customWidth="1"/>
    <col min="15891" max="15891" width="17.85546875" style="5" customWidth="1"/>
    <col min="15892" max="15892" width="16.85546875" style="5" customWidth="1"/>
    <col min="15893" max="15893" width="15.7109375" style="5" bestFit="1" customWidth="1"/>
    <col min="15894" max="15894" width="15.28515625" style="5" customWidth="1"/>
    <col min="15895" max="15895" width="24.7109375" style="5" customWidth="1"/>
    <col min="15896" max="15896" width="10.28515625" style="5" customWidth="1"/>
    <col min="15897" max="15897" width="9.28515625" style="5" bestFit="1" customWidth="1"/>
    <col min="15898" max="16133" width="9.140625" style="5"/>
    <col min="16134" max="16134" width="15.85546875" style="5" customWidth="1"/>
    <col min="16135" max="16135" width="15.28515625" style="5" customWidth="1"/>
    <col min="16136" max="16136" width="16.85546875" style="5" customWidth="1"/>
    <col min="16137" max="16137" width="21.42578125" style="5" customWidth="1"/>
    <col min="16138" max="16138" width="16.7109375" style="5" customWidth="1"/>
    <col min="16139" max="16139" width="17.7109375" style="5" customWidth="1"/>
    <col min="16140" max="16140" width="16.140625" style="5" customWidth="1"/>
    <col min="16141" max="16141" width="27.140625" style="5" customWidth="1"/>
    <col min="16142" max="16142" width="12.42578125" style="5" customWidth="1"/>
    <col min="16143" max="16143" width="11.7109375" style="5" customWidth="1"/>
    <col min="16144" max="16144" width="18.140625" style="5" customWidth="1"/>
    <col min="16145" max="16145" width="18.28515625" style="5" customWidth="1"/>
    <col min="16146" max="16146" width="16.7109375" style="5" customWidth="1"/>
    <col min="16147" max="16147" width="17.85546875" style="5" customWidth="1"/>
    <col min="16148" max="16148" width="16.85546875" style="5" customWidth="1"/>
    <col min="16149" max="16149" width="15.7109375" style="5" bestFit="1" customWidth="1"/>
    <col min="16150" max="16150" width="15.28515625" style="5" customWidth="1"/>
    <col min="16151" max="16151" width="24.7109375" style="5" customWidth="1"/>
    <col min="16152" max="16152" width="10.28515625" style="5" customWidth="1"/>
    <col min="16153" max="16153" width="9.28515625" style="5" bestFit="1" customWidth="1"/>
    <col min="16154" max="16384" width="9.140625" style="5"/>
  </cols>
  <sheetData>
    <row r="1" spans="1:32" ht="60" customHeight="1" thickTop="1" thickBot="1" x14ac:dyDescent="0.25">
      <c r="A1" s="359" t="s">
        <v>1062</v>
      </c>
      <c r="B1" s="357" t="s">
        <v>140</v>
      </c>
      <c r="C1" s="3" t="s">
        <v>1</v>
      </c>
      <c r="D1" s="3" t="s">
        <v>120</v>
      </c>
      <c r="E1" s="3" t="s">
        <v>134</v>
      </c>
      <c r="F1" s="3" t="s">
        <v>2</v>
      </c>
      <c r="G1" s="3" t="s">
        <v>3</v>
      </c>
      <c r="H1" s="3" t="s">
        <v>183</v>
      </c>
      <c r="I1" s="3" t="s">
        <v>141</v>
      </c>
      <c r="J1" s="3" t="s">
        <v>871</v>
      </c>
      <c r="K1" s="3" t="s">
        <v>5</v>
      </c>
      <c r="L1" s="3" t="s">
        <v>142</v>
      </c>
      <c r="M1" s="3" t="s">
        <v>861</v>
      </c>
      <c r="N1" s="297" t="s">
        <v>1043</v>
      </c>
      <c r="O1" s="9" t="s">
        <v>143</v>
      </c>
      <c r="P1" s="9" t="s">
        <v>144</v>
      </c>
      <c r="Q1" s="3" t="s">
        <v>145</v>
      </c>
      <c r="R1" s="2" t="s">
        <v>146</v>
      </c>
      <c r="S1" s="2" t="s">
        <v>147</v>
      </c>
      <c r="T1" s="283" t="s">
        <v>961</v>
      </c>
      <c r="U1" s="283" t="s">
        <v>962</v>
      </c>
      <c r="V1" s="283" t="s">
        <v>963</v>
      </c>
      <c r="W1" s="283" t="s">
        <v>964</v>
      </c>
      <c r="X1" s="3" t="s">
        <v>148</v>
      </c>
      <c r="Y1" s="3" t="s">
        <v>394</v>
      </c>
      <c r="Z1" s="4"/>
      <c r="AA1" s="4"/>
      <c r="AB1" s="4"/>
      <c r="AC1" s="4"/>
      <c r="AD1" s="4"/>
      <c r="AE1" s="4"/>
      <c r="AF1" s="4"/>
    </row>
    <row r="2" spans="1:32" ht="31.5" customHeight="1" thickTop="1" thickBot="1" x14ac:dyDescent="0.25">
      <c r="B2" s="416" t="s">
        <v>943</v>
      </c>
      <c r="C2" s="416"/>
      <c r="D2" s="416"/>
      <c r="E2" s="416"/>
      <c r="F2" s="416"/>
      <c r="G2" s="416"/>
      <c r="H2" s="416"/>
      <c r="I2" s="416"/>
      <c r="J2" s="416"/>
      <c r="K2" s="416"/>
      <c r="L2" s="416"/>
      <c r="M2" s="416"/>
      <c r="N2" s="416"/>
      <c r="O2" s="416"/>
      <c r="P2" s="416"/>
      <c r="Q2" s="416"/>
      <c r="R2" s="416"/>
      <c r="S2" s="416"/>
      <c r="T2" s="416"/>
      <c r="U2" s="416"/>
      <c r="V2" s="416"/>
      <c r="W2" s="416"/>
      <c r="X2" s="416"/>
      <c r="Y2" s="416"/>
      <c r="Z2" s="4"/>
      <c r="AA2" s="4"/>
      <c r="AB2" s="4"/>
      <c r="AC2" s="4"/>
      <c r="AD2" s="4"/>
      <c r="AE2" s="4"/>
      <c r="AF2" s="4"/>
    </row>
    <row r="3" spans="1:32" s="13" customFormat="1" ht="122.25" customHeight="1" thickTop="1" thickBot="1" x14ac:dyDescent="0.3">
      <c r="A3" s="367">
        <v>90</v>
      </c>
      <c r="B3" s="358" t="s">
        <v>53</v>
      </c>
      <c r="C3" s="10" t="s">
        <v>54</v>
      </c>
      <c r="D3" s="10" t="s">
        <v>256</v>
      </c>
      <c r="E3" s="10" t="s">
        <v>8</v>
      </c>
      <c r="F3" s="10" t="s">
        <v>257</v>
      </c>
      <c r="G3" s="10" t="s">
        <v>55</v>
      </c>
      <c r="H3" s="10" t="s">
        <v>258</v>
      </c>
      <c r="I3" s="10" t="s">
        <v>9</v>
      </c>
      <c r="J3" s="10" t="s">
        <v>880</v>
      </c>
      <c r="K3" s="10" t="s">
        <v>10</v>
      </c>
      <c r="L3" s="11">
        <v>500000</v>
      </c>
      <c r="M3" s="11">
        <v>100000</v>
      </c>
      <c r="N3" s="317"/>
      <c r="O3" s="10" t="s">
        <v>266</v>
      </c>
      <c r="P3" s="10" t="s">
        <v>267</v>
      </c>
      <c r="Q3" s="13" t="s">
        <v>8</v>
      </c>
      <c r="R3" s="10" t="s">
        <v>259</v>
      </c>
      <c r="S3" s="10" t="s">
        <v>260</v>
      </c>
      <c r="T3" s="294" t="s">
        <v>8</v>
      </c>
      <c r="U3" s="294" t="s">
        <v>8</v>
      </c>
      <c r="V3" s="294" t="s">
        <v>8</v>
      </c>
      <c r="W3" s="294" t="s">
        <v>8</v>
      </c>
      <c r="X3" s="10" t="s">
        <v>261</v>
      </c>
      <c r="Y3" s="3" t="s">
        <v>173</v>
      </c>
    </row>
    <row r="4" spans="1:32" s="13" customFormat="1" ht="84.75" customHeight="1" thickTop="1" thickBot="1" x14ac:dyDescent="0.3">
      <c r="A4" s="367">
        <v>91</v>
      </c>
      <c r="B4" s="358" t="s">
        <v>53</v>
      </c>
      <c r="C4" s="10" t="s">
        <v>54</v>
      </c>
      <c r="D4" s="10" t="s">
        <v>262</v>
      </c>
      <c r="E4" s="10" t="s">
        <v>249</v>
      </c>
      <c r="F4" s="10" t="s">
        <v>56</v>
      </c>
      <c r="G4" s="10" t="s">
        <v>57</v>
      </c>
      <c r="H4" s="10" t="s">
        <v>263</v>
      </c>
      <c r="I4" s="10" t="s">
        <v>9</v>
      </c>
      <c r="J4" s="10" t="s">
        <v>880</v>
      </c>
      <c r="K4" s="10" t="s">
        <v>10</v>
      </c>
      <c r="L4" s="11">
        <v>159300</v>
      </c>
      <c r="M4" s="11">
        <v>159300</v>
      </c>
      <c r="N4" s="317"/>
      <c r="O4" s="10" t="s">
        <v>151</v>
      </c>
      <c r="P4" s="10" t="s">
        <v>487</v>
      </c>
      <c r="Q4" s="11" t="s">
        <v>8</v>
      </c>
      <c r="R4" s="11">
        <v>168698.7</v>
      </c>
      <c r="S4" s="11" t="s">
        <v>250</v>
      </c>
      <c r="T4" s="294" t="s">
        <v>8</v>
      </c>
      <c r="U4" s="294" t="s">
        <v>8</v>
      </c>
      <c r="V4" s="294" t="s">
        <v>8</v>
      </c>
      <c r="W4" s="294" t="s">
        <v>8</v>
      </c>
      <c r="X4" s="12" t="s">
        <v>251</v>
      </c>
      <c r="Y4" s="3" t="s">
        <v>173</v>
      </c>
    </row>
    <row r="5" spans="1:32" s="13" customFormat="1" ht="234" customHeight="1" thickTop="1" thickBot="1" x14ac:dyDescent="0.3">
      <c r="A5" s="367">
        <v>92</v>
      </c>
      <c r="B5" s="358" t="s">
        <v>53</v>
      </c>
      <c r="C5" s="10" t="s">
        <v>54</v>
      </c>
      <c r="D5" s="10" t="s">
        <v>264</v>
      </c>
      <c r="E5" s="10">
        <v>9</v>
      </c>
      <c r="F5" s="10">
        <v>10</v>
      </c>
      <c r="G5" s="10" t="s">
        <v>252</v>
      </c>
      <c r="H5" s="10" t="s">
        <v>956</v>
      </c>
      <c r="I5" s="10" t="s">
        <v>9</v>
      </c>
      <c r="J5" s="10" t="s">
        <v>875</v>
      </c>
      <c r="K5" s="10" t="s">
        <v>10</v>
      </c>
      <c r="L5" s="10" t="s">
        <v>48</v>
      </c>
      <c r="M5" s="10" t="s">
        <v>48</v>
      </c>
      <c r="N5" s="295"/>
      <c r="O5" s="10" t="s">
        <v>151</v>
      </c>
      <c r="P5" s="10" t="s">
        <v>265</v>
      </c>
      <c r="Q5" s="14" t="s">
        <v>8</v>
      </c>
      <c r="R5" s="10">
        <v>100</v>
      </c>
      <c r="S5" s="10" t="s">
        <v>253</v>
      </c>
      <c r="T5" s="294" t="s">
        <v>8</v>
      </c>
      <c r="U5" s="294" t="s">
        <v>8</v>
      </c>
      <c r="V5" s="294" t="s">
        <v>8</v>
      </c>
      <c r="W5" s="294" t="s">
        <v>8</v>
      </c>
      <c r="X5" s="10" t="s">
        <v>254</v>
      </c>
      <c r="Y5" s="10" t="s">
        <v>255</v>
      </c>
    </row>
    <row r="6" spans="1:32" ht="13.5" thickTop="1" x14ac:dyDescent="0.2"/>
  </sheetData>
  <mergeCells count="1">
    <mergeCell ref="B2:Y2"/>
  </mergeCells>
  <printOptions horizontalCentered="1"/>
  <pageMargins left="0.23622047244094491" right="0.23622047244094491" top="0.74803149606299213" bottom="0.74803149606299213" header="0.31496062992125984" footer="0.31496062992125984"/>
  <pageSetup paperSize="9" scale="53" orientation="landscape" horizontalDpi="1200" verticalDpi="1200" r:id="rId1"/>
  <headerFooter>
    <oddHeader>&amp;LLocal Economic Development</oddHeader>
    <oddFooter>&amp;R&amp;P</oddFooter>
  </headerFooter>
  <colBreaks count="1" manualBreakCount="1">
    <brk id="2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view="pageBreakPreview" topLeftCell="B1" zoomScale="71" zoomScaleNormal="98" zoomScaleSheetLayoutView="71" workbookViewId="0">
      <pane ySplit="2" topLeftCell="A13" activePane="bottomLeft" state="frozen"/>
      <selection pane="bottomLeft" activeCell="T30" sqref="T30:W30"/>
    </sheetView>
  </sheetViews>
  <sheetFormatPr defaultRowHeight="15.75" x14ac:dyDescent="0.25"/>
  <cols>
    <col min="1" max="1" width="9.140625" style="364"/>
    <col min="2" max="2" width="12.42578125" style="38" customWidth="1"/>
    <col min="3" max="3" width="14.85546875" style="38" customWidth="1"/>
    <col min="4" max="4" width="16.7109375" style="35" customWidth="1"/>
    <col min="5" max="5" width="13.140625" style="35" customWidth="1"/>
    <col min="6" max="6" width="11.7109375" style="35" customWidth="1"/>
    <col min="7" max="7" width="13.42578125" style="35" customWidth="1"/>
    <col min="8" max="8" width="17.85546875" style="35" customWidth="1"/>
    <col min="9" max="10" width="12.42578125" style="35" customWidth="1"/>
    <col min="11" max="11" width="8" style="35" customWidth="1"/>
    <col min="12" max="12" width="9.42578125" style="35" customWidth="1"/>
    <col min="13" max="13" width="13.42578125" style="35" customWidth="1"/>
    <col min="14" max="14" width="9.5703125" style="324" customWidth="1"/>
    <col min="15" max="15" width="9.28515625" style="39" customWidth="1"/>
    <col min="16" max="16" width="10.7109375" style="39" customWidth="1"/>
    <col min="17" max="17" width="16.7109375" style="35" customWidth="1"/>
    <col min="18" max="18" width="15.7109375" style="40" hidden="1" customWidth="1"/>
    <col min="19" max="19" width="15.28515625" style="40" hidden="1" customWidth="1"/>
    <col min="20" max="23" width="15.28515625" style="292" customWidth="1"/>
    <col min="24" max="24" width="13.7109375" style="41" customWidth="1"/>
    <col min="25" max="25" width="8.85546875" style="35" customWidth="1"/>
    <col min="26" max="261" width="9.140625" style="35"/>
    <col min="262" max="262" width="15.85546875" style="35" customWidth="1"/>
    <col min="263" max="263" width="15.28515625" style="35" customWidth="1"/>
    <col min="264" max="264" width="16.85546875" style="35" customWidth="1"/>
    <col min="265" max="265" width="21.42578125" style="35" customWidth="1"/>
    <col min="266" max="266" width="16.7109375" style="35" customWidth="1"/>
    <col min="267" max="267" width="17.7109375" style="35" customWidth="1"/>
    <col min="268" max="268" width="16.140625" style="35" customWidth="1"/>
    <col min="269" max="269" width="27.140625" style="35" customWidth="1"/>
    <col min="270" max="270" width="12.42578125" style="35" customWidth="1"/>
    <col min="271" max="271" width="11.7109375" style="35" customWidth="1"/>
    <col min="272" max="272" width="18.140625" style="35" customWidth="1"/>
    <col min="273" max="273" width="18.28515625" style="35" customWidth="1"/>
    <col min="274" max="274" width="16.7109375" style="35" customWidth="1"/>
    <col min="275" max="275" width="17.85546875" style="35" customWidth="1"/>
    <col min="276" max="276" width="16.85546875" style="35" customWidth="1"/>
    <col min="277" max="277" width="15.7109375" style="35" bestFit="1" customWidth="1"/>
    <col min="278" max="278" width="15.28515625" style="35" customWidth="1"/>
    <col min="279" max="279" width="24.7109375" style="35" customWidth="1"/>
    <col min="280" max="280" width="10.28515625" style="35" customWidth="1"/>
    <col min="281" max="281" width="9.28515625" style="35" bestFit="1" customWidth="1"/>
    <col min="282" max="517" width="9.140625" style="35"/>
    <col min="518" max="518" width="15.85546875" style="35" customWidth="1"/>
    <col min="519" max="519" width="15.28515625" style="35" customWidth="1"/>
    <col min="520" max="520" width="16.85546875" style="35" customWidth="1"/>
    <col min="521" max="521" width="21.42578125" style="35" customWidth="1"/>
    <col min="522" max="522" width="16.7109375" style="35" customWidth="1"/>
    <col min="523" max="523" width="17.7109375" style="35" customWidth="1"/>
    <col min="524" max="524" width="16.140625" style="35" customWidth="1"/>
    <col min="525" max="525" width="27.140625" style="35" customWidth="1"/>
    <col min="526" max="526" width="12.42578125" style="35" customWidth="1"/>
    <col min="527" max="527" width="11.7109375" style="35" customWidth="1"/>
    <col min="528" max="528" width="18.140625" style="35" customWidth="1"/>
    <col min="529" max="529" width="18.28515625" style="35" customWidth="1"/>
    <col min="530" max="530" width="16.7109375" style="35" customWidth="1"/>
    <col min="531" max="531" width="17.85546875" style="35" customWidth="1"/>
    <col min="532" max="532" width="16.85546875" style="35" customWidth="1"/>
    <col min="533" max="533" width="15.7109375" style="35" bestFit="1" customWidth="1"/>
    <col min="534" max="534" width="15.28515625" style="35" customWidth="1"/>
    <col min="535" max="535" width="24.7109375" style="35" customWidth="1"/>
    <col min="536" max="536" width="10.28515625" style="35" customWidth="1"/>
    <col min="537" max="537" width="9.28515625" style="35" bestFit="1" customWidth="1"/>
    <col min="538" max="773" width="9.140625" style="35"/>
    <col min="774" max="774" width="15.85546875" style="35" customWidth="1"/>
    <col min="775" max="775" width="15.28515625" style="35" customWidth="1"/>
    <col min="776" max="776" width="16.85546875" style="35" customWidth="1"/>
    <col min="777" max="777" width="21.42578125" style="35" customWidth="1"/>
    <col min="778" max="778" width="16.7109375" style="35" customWidth="1"/>
    <col min="779" max="779" width="17.7109375" style="35" customWidth="1"/>
    <col min="780" max="780" width="16.140625" style="35" customWidth="1"/>
    <col min="781" max="781" width="27.140625" style="35" customWidth="1"/>
    <col min="782" max="782" width="12.42578125" style="35" customWidth="1"/>
    <col min="783" max="783" width="11.7109375" style="35" customWidth="1"/>
    <col min="784" max="784" width="18.140625" style="35" customWidth="1"/>
    <col min="785" max="785" width="18.28515625" style="35" customWidth="1"/>
    <col min="786" max="786" width="16.7109375" style="35" customWidth="1"/>
    <col min="787" max="787" width="17.85546875" style="35" customWidth="1"/>
    <col min="788" max="788" width="16.85546875" style="35" customWidth="1"/>
    <col min="789" max="789" width="15.7109375" style="35" bestFit="1" customWidth="1"/>
    <col min="790" max="790" width="15.28515625" style="35" customWidth="1"/>
    <col min="791" max="791" width="24.7109375" style="35" customWidth="1"/>
    <col min="792" max="792" width="10.28515625" style="35" customWidth="1"/>
    <col min="793" max="793" width="9.28515625" style="35" bestFit="1" customWidth="1"/>
    <col min="794" max="1029" width="9.140625" style="35"/>
    <col min="1030" max="1030" width="15.85546875" style="35" customWidth="1"/>
    <col min="1031" max="1031" width="15.28515625" style="35" customWidth="1"/>
    <col min="1032" max="1032" width="16.85546875" style="35" customWidth="1"/>
    <col min="1033" max="1033" width="21.42578125" style="35" customWidth="1"/>
    <col min="1034" max="1034" width="16.7109375" style="35" customWidth="1"/>
    <col min="1035" max="1035" width="17.7109375" style="35" customWidth="1"/>
    <col min="1036" max="1036" width="16.140625" style="35" customWidth="1"/>
    <col min="1037" max="1037" width="27.140625" style="35" customWidth="1"/>
    <col min="1038" max="1038" width="12.42578125" style="35" customWidth="1"/>
    <col min="1039" max="1039" width="11.7109375" style="35" customWidth="1"/>
    <col min="1040" max="1040" width="18.140625" style="35" customWidth="1"/>
    <col min="1041" max="1041" width="18.28515625" style="35" customWidth="1"/>
    <col min="1042" max="1042" width="16.7109375" style="35" customWidth="1"/>
    <col min="1043" max="1043" width="17.85546875" style="35" customWidth="1"/>
    <col min="1044" max="1044" width="16.85546875" style="35" customWidth="1"/>
    <col min="1045" max="1045" width="15.7109375" style="35" bestFit="1" customWidth="1"/>
    <col min="1046" max="1046" width="15.28515625" style="35" customWidth="1"/>
    <col min="1047" max="1047" width="24.7109375" style="35" customWidth="1"/>
    <col min="1048" max="1048" width="10.28515625" style="35" customWidth="1"/>
    <col min="1049" max="1049" width="9.28515625" style="35" bestFit="1" customWidth="1"/>
    <col min="1050" max="1285" width="9.140625" style="35"/>
    <col min="1286" max="1286" width="15.85546875" style="35" customWidth="1"/>
    <col min="1287" max="1287" width="15.28515625" style="35" customWidth="1"/>
    <col min="1288" max="1288" width="16.85546875" style="35" customWidth="1"/>
    <col min="1289" max="1289" width="21.42578125" style="35" customWidth="1"/>
    <col min="1290" max="1290" width="16.7109375" style="35" customWidth="1"/>
    <col min="1291" max="1291" width="17.7109375" style="35" customWidth="1"/>
    <col min="1292" max="1292" width="16.140625" style="35" customWidth="1"/>
    <col min="1293" max="1293" width="27.140625" style="35" customWidth="1"/>
    <col min="1294" max="1294" width="12.42578125" style="35" customWidth="1"/>
    <col min="1295" max="1295" width="11.7109375" style="35" customWidth="1"/>
    <col min="1296" max="1296" width="18.140625" style="35" customWidth="1"/>
    <col min="1297" max="1297" width="18.28515625" style="35" customWidth="1"/>
    <col min="1298" max="1298" width="16.7109375" style="35" customWidth="1"/>
    <col min="1299" max="1299" width="17.85546875" style="35" customWidth="1"/>
    <col min="1300" max="1300" width="16.85546875" style="35" customWidth="1"/>
    <col min="1301" max="1301" width="15.7109375" style="35" bestFit="1" customWidth="1"/>
    <col min="1302" max="1302" width="15.28515625" style="35" customWidth="1"/>
    <col min="1303" max="1303" width="24.7109375" style="35" customWidth="1"/>
    <col min="1304" max="1304" width="10.28515625" style="35" customWidth="1"/>
    <col min="1305" max="1305" width="9.28515625" style="35" bestFit="1" customWidth="1"/>
    <col min="1306" max="1541" width="9.140625" style="35"/>
    <col min="1542" max="1542" width="15.85546875" style="35" customWidth="1"/>
    <col min="1543" max="1543" width="15.28515625" style="35" customWidth="1"/>
    <col min="1544" max="1544" width="16.85546875" style="35" customWidth="1"/>
    <col min="1545" max="1545" width="21.42578125" style="35" customWidth="1"/>
    <col min="1546" max="1546" width="16.7109375" style="35" customWidth="1"/>
    <col min="1547" max="1547" width="17.7109375" style="35" customWidth="1"/>
    <col min="1548" max="1548" width="16.140625" style="35" customWidth="1"/>
    <col min="1549" max="1549" width="27.140625" style="35" customWidth="1"/>
    <col min="1550" max="1550" width="12.42578125" style="35" customWidth="1"/>
    <col min="1551" max="1551" width="11.7109375" style="35" customWidth="1"/>
    <col min="1552" max="1552" width="18.140625" style="35" customWidth="1"/>
    <col min="1553" max="1553" width="18.28515625" style="35" customWidth="1"/>
    <col min="1554" max="1554" width="16.7109375" style="35" customWidth="1"/>
    <col min="1555" max="1555" width="17.85546875" style="35" customWidth="1"/>
    <col min="1556" max="1556" width="16.85546875" style="35" customWidth="1"/>
    <col min="1557" max="1557" width="15.7109375" style="35" bestFit="1" customWidth="1"/>
    <col min="1558" max="1558" width="15.28515625" style="35" customWidth="1"/>
    <col min="1559" max="1559" width="24.7109375" style="35" customWidth="1"/>
    <col min="1560" max="1560" width="10.28515625" style="35" customWidth="1"/>
    <col min="1561" max="1561" width="9.28515625" style="35" bestFit="1" customWidth="1"/>
    <col min="1562" max="1797" width="9.140625" style="35"/>
    <col min="1798" max="1798" width="15.85546875" style="35" customWidth="1"/>
    <col min="1799" max="1799" width="15.28515625" style="35" customWidth="1"/>
    <col min="1800" max="1800" width="16.85546875" style="35" customWidth="1"/>
    <col min="1801" max="1801" width="21.42578125" style="35" customWidth="1"/>
    <col min="1802" max="1802" width="16.7109375" style="35" customWidth="1"/>
    <col min="1803" max="1803" width="17.7109375" style="35" customWidth="1"/>
    <col min="1804" max="1804" width="16.140625" style="35" customWidth="1"/>
    <col min="1805" max="1805" width="27.140625" style="35" customWidth="1"/>
    <col min="1806" max="1806" width="12.42578125" style="35" customWidth="1"/>
    <col min="1807" max="1807" width="11.7109375" style="35" customWidth="1"/>
    <col min="1808" max="1808" width="18.140625" style="35" customWidth="1"/>
    <col min="1809" max="1809" width="18.28515625" style="35" customWidth="1"/>
    <col min="1810" max="1810" width="16.7109375" style="35" customWidth="1"/>
    <col min="1811" max="1811" width="17.85546875" style="35" customWidth="1"/>
    <col min="1812" max="1812" width="16.85546875" style="35" customWidth="1"/>
    <col min="1813" max="1813" width="15.7109375" style="35" bestFit="1" customWidth="1"/>
    <col min="1814" max="1814" width="15.28515625" style="35" customWidth="1"/>
    <col min="1815" max="1815" width="24.7109375" style="35" customWidth="1"/>
    <col min="1816" max="1816" width="10.28515625" style="35" customWidth="1"/>
    <col min="1817" max="1817" width="9.28515625" style="35" bestFit="1" customWidth="1"/>
    <col min="1818" max="2053" width="9.140625" style="35"/>
    <col min="2054" max="2054" width="15.85546875" style="35" customWidth="1"/>
    <col min="2055" max="2055" width="15.28515625" style="35" customWidth="1"/>
    <col min="2056" max="2056" width="16.85546875" style="35" customWidth="1"/>
    <col min="2057" max="2057" width="21.42578125" style="35" customWidth="1"/>
    <col min="2058" max="2058" width="16.7109375" style="35" customWidth="1"/>
    <col min="2059" max="2059" width="17.7109375" style="35" customWidth="1"/>
    <col min="2060" max="2060" width="16.140625" style="35" customWidth="1"/>
    <col min="2061" max="2061" width="27.140625" style="35" customWidth="1"/>
    <col min="2062" max="2062" width="12.42578125" style="35" customWidth="1"/>
    <col min="2063" max="2063" width="11.7109375" style="35" customWidth="1"/>
    <col min="2064" max="2064" width="18.140625" style="35" customWidth="1"/>
    <col min="2065" max="2065" width="18.28515625" style="35" customWidth="1"/>
    <col min="2066" max="2066" width="16.7109375" style="35" customWidth="1"/>
    <col min="2067" max="2067" width="17.85546875" style="35" customWidth="1"/>
    <col min="2068" max="2068" width="16.85546875" style="35" customWidth="1"/>
    <col min="2069" max="2069" width="15.7109375" style="35" bestFit="1" customWidth="1"/>
    <col min="2070" max="2070" width="15.28515625" style="35" customWidth="1"/>
    <col min="2071" max="2071" width="24.7109375" style="35" customWidth="1"/>
    <col min="2072" max="2072" width="10.28515625" style="35" customWidth="1"/>
    <col min="2073" max="2073" width="9.28515625" style="35" bestFit="1" customWidth="1"/>
    <col min="2074" max="2309" width="9.140625" style="35"/>
    <col min="2310" max="2310" width="15.85546875" style="35" customWidth="1"/>
    <col min="2311" max="2311" width="15.28515625" style="35" customWidth="1"/>
    <col min="2312" max="2312" width="16.85546875" style="35" customWidth="1"/>
    <col min="2313" max="2313" width="21.42578125" style="35" customWidth="1"/>
    <col min="2314" max="2314" width="16.7109375" style="35" customWidth="1"/>
    <col min="2315" max="2315" width="17.7109375" style="35" customWidth="1"/>
    <col min="2316" max="2316" width="16.140625" style="35" customWidth="1"/>
    <col min="2317" max="2317" width="27.140625" style="35" customWidth="1"/>
    <col min="2318" max="2318" width="12.42578125" style="35" customWidth="1"/>
    <col min="2319" max="2319" width="11.7109375" style="35" customWidth="1"/>
    <col min="2320" max="2320" width="18.140625" style="35" customWidth="1"/>
    <col min="2321" max="2321" width="18.28515625" style="35" customWidth="1"/>
    <col min="2322" max="2322" width="16.7109375" style="35" customWidth="1"/>
    <col min="2323" max="2323" width="17.85546875" style="35" customWidth="1"/>
    <col min="2324" max="2324" width="16.85546875" style="35" customWidth="1"/>
    <col min="2325" max="2325" width="15.7109375" style="35" bestFit="1" customWidth="1"/>
    <col min="2326" max="2326" width="15.28515625" style="35" customWidth="1"/>
    <col min="2327" max="2327" width="24.7109375" style="35" customWidth="1"/>
    <col min="2328" max="2328" width="10.28515625" style="35" customWidth="1"/>
    <col min="2329" max="2329" width="9.28515625" style="35" bestFit="1" customWidth="1"/>
    <col min="2330" max="2565" width="9.140625" style="35"/>
    <col min="2566" max="2566" width="15.85546875" style="35" customWidth="1"/>
    <col min="2567" max="2567" width="15.28515625" style="35" customWidth="1"/>
    <col min="2568" max="2568" width="16.85546875" style="35" customWidth="1"/>
    <col min="2569" max="2569" width="21.42578125" style="35" customWidth="1"/>
    <col min="2570" max="2570" width="16.7109375" style="35" customWidth="1"/>
    <col min="2571" max="2571" width="17.7109375" style="35" customWidth="1"/>
    <col min="2572" max="2572" width="16.140625" style="35" customWidth="1"/>
    <col min="2573" max="2573" width="27.140625" style="35" customWidth="1"/>
    <col min="2574" max="2574" width="12.42578125" style="35" customWidth="1"/>
    <col min="2575" max="2575" width="11.7109375" style="35" customWidth="1"/>
    <col min="2576" max="2576" width="18.140625" style="35" customWidth="1"/>
    <col min="2577" max="2577" width="18.28515625" style="35" customWidth="1"/>
    <col min="2578" max="2578" width="16.7109375" style="35" customWidth="1"/>
    <col min="2579" max="2579" width="17.85546875" style="35" customWidth="1"/>
    <col min="2580" max="2580" width="16.85546875" style="35" customWidth="1"/>
    <col min="2581" max="2581" width="15.7109375" style="35" bestFit="1" customWidth="1"/>
    <col min="2582" max="2582" width="15.28515625" style="35" customWidth="1"/>
    <col min="2583" max="2583" width="24.7109375" style="35" customWidth="1"/>
    <col min="2584" max="2584" width="10.28515625" style="35" customWidth="1"/>
    <col min="2585" max="2585" width="9.28515625" style="35" bestFit="1" customWidth="1"/>
    <col min="2586" max="2821" width="9.140625" style="35"/>
    <col min="2822" max="2822" width="15.85546875" style="35" customWidth="1"/>
    <col min="2823" max="2823" width="15.28515625" style="35" customWidth="1"/>
    <col min="2824" max="2824" width="16.85546875" style="35" customWidth="1"/>
    <col min="2825" max="2825" width="21.42578125" style="35" customWidth="1"/>
    <col min="2826" max="2826" width="16.7109375" style="35" customWidth="1"/>
    <col min="2827" max="2827" width="17.7109375" style="35" customWidth="1"/>
    <col min="2828" max="2828" width="16.140625" style="35" customWidth="1"/>
    <col min="2829" max="2829" width="27.140625" style="35" customWidth="1"/>
    <col min="2830" max="2830" width="12.42578125" style="35" customWidth="1"/>
    <col min="2831" max="2831" width="11.7109375" style="35" customWidth="1"/>
    <col min="2832" max="2832" width="18.140625" style="35" customWidth="1"/>
    <col min="2833" max="2833" width="18.28515625" style="35" customWidth="1"/>
    <col min="2834" max="2834" width="16.7109375" style="35" customWidth="1"/>
    <col min="2835" max="2835" width="17.85546875" style="35" customWidth="1"/>
    <col min="2836" max="2836" width="16.85546875" style="35" customWidth="1"/>
    <col min="2837" max="2837" width="15.7109375" style="35" bestFit="1" customWidth="1"/>
    <col min="2838" max="2838" width="15.28515625" style="35" customWidth="1"/>
    <col min="2839" max="2839" width="24.7109375" style="35" customWidth="1"/>
    <col min="2840" max="2840" width="10.28515625" style="35" customWidth="1"/>
    <col min="2841" max="2841" width="9.28515625" style="35" bestFit="1" customWidth="1"/>
    <col min="2842" max="3077" width="9.140625" style="35"/>
    <col min="3078" max="3078" width="15.85546875" style="35" customWidth="1"/>
    <col min="3079" max="3079" width="15.28515625" style="35" customWidth="1"/>
    <col min="3080" max="3080" width="16.85546875" style="35" customWidth="1"/>
    <col min="3081" max="3081" width="21.42578125" style="35" customWidth="1"/>
    <col min="3082" max="3082" width="16.7109375" style="35" customWidth="1"/>
    <col min="3083" max="3083" width="17.7109375" style="35" customWidth="1"/>
    <col min="3084" max="3084" width="16.140625" style="35" customWidth="1"/>
    <col min="3085" max="3085" width="27.140625" style="35" customWidth="1"/>
    <col min="3086" max="3086" width="12.42578125" style="35" customWidth="1"/>
    <col min="3087" max="3087" width="11.7109375" style="35" customWidth="1"/>
    <col min="3088" max="3088" width="18.140625" style="35" customWidth="1"/>
    <col min="3089" max="3089" width="18.28515625" style="35" customWidth="1"/>
    <col min="3090" max="3090" width="16.7109375" style="35" customWidth="1"/>
    <col min="3091" max="3091" width="17.85546875" style="35" customWidth="1"/>
    <col min="3092" max="3092" width="16.85546875" style="35" customWidth="1"/>
    <col min="3093" max="3093" width="15.7109375" style="35" bestFit="1" customWidth="1"/>
    <col min="3094" max="3094" width="15.28515625" style="35" customWidth="1"/>
    <col min="3095" max="3095" width="24.7109375" style="35" customWidth="1"/>
    <col min="3096" max="3096" width="10.28515625" style="35" customWidth="1"/>
    <col min="3097" max="3097" width="9.28515625" style="35" bestFit="1" customWidth="1"/>
    <col min="3098" max="3333" width="9.140625" style="35"/>
    <col min="3334" max="3334" width="15.85546875" style="35" customWidth="1"/>
    <col min="3335" max="3335" width="15.28515625" style="35" customWidth="1"/>
    <col min="3336" max="3336" width="16.85546875" style="35" customWidth="1"/>
    <col min="3337" max="3337" width="21.42578125" style="35" customWidth="1"/>
    <col min="3338" max="3338" width="16.7109375" style="35" customWidth="1"/>
    <col min="3339" max="3339" width="17.7109375" style="35" customWidth="1"/>
    <col min="3340" max="3340" width="16.140625" style="35" customWidth="1"/>
    <col min="3341" max="3341" width="27.140625" style="35" customWidth="1"/>
    <col min="3342" max="3342" width="12.42578125" style="35" customWidth="1"/>
    <col min="3343" max="3343" width="11.7109375" style="35" customWidth="1"/>
    <col min="3344" max="3344" width="18.140625" style="35" customWidth="1"/>
    <col min="3345" max="3345" width="18.28515625" style="35" customWidth="1"/>
    <col min="3346" max="3346" width="16.7109375" style="35" customWidth="1"/>
    <col min="3347" max="3347" width="17.85546875" style="35" customWidth="1"/>
    <col min="3348" max="3348" width="16.85546875" style="35" customWidth="1"/>
    <col min="3349" max="3349" width="15.7109375" style="35" bestFit="1" customWidth="1"/>
    <col min="3350" max="3350" width="15.28515625" style="35" customWidth="1"/>
    <col min="3351" max="3351" width="24.7109375" style="35" customWidth="1"/>
    <col min="3352" max="3352" width="10.28515625" style="35" customWidth="1"/>
    <col min="3353" max="3353" width="9.28515625" style="35" bestFit="1" customWidth="1"/>
    <col min="3354" max="3589" width="9.140625" style="35"/>
    <col min="3590" max="3590" width="15.85546875" style="35" customWidth="1"/>
    <col min="3591" max="3591" width="15.28515625" style="35" customWidth="1"/>
    <col min="3592" max="3592" width="16.85546875" style="35" customWidth="1"/>
    <col min="3593" max="3593" width="21.42578125" style="35" customWidth="1"/>
    <col min="3594" max="3594" width="16.7109375" style="35" customWidth="1"/>
    <col min="3595" max="3595" width="17.7109375" style="35" customWidth="1"/>
    <col min="3596" max="3596" width="16.140625" style="35" customWidth="1"/>
    <col min="3597" max="3597" width="27.140625" style="35" customWidth="1"/>
    <col min="3598" max="3598" width="12.42578125" style="35" customWidth="1"/>
    <col min="3599" max="3599" width="11.7109375" style="35" customWidth="1"/>
    <col min="3600" max="3600" width="18.140625" style="35" customWidth="1"/>
    <col min="3601" max="3601" width="18.28515625" style="35" customWidth="1"/>
    <col min="3602" max="3602" width="16.7109375" style="35" customWidth="1"/>
    <col min="3603" max="3603" width="17.85546875" style="35" customWidth="1"/>
    <col min="3604" max="3604" width="16.85546875" style="35" customWidth="1"/>
    <col min="3605" max="3605" width="15.7109375" style="35" bestFit="1" customWidth="1"/>
    <col min="3606" max="3606" width="15.28515625" style="35" customWidth="1"/>
    <col min="3607" max="3607" width="24.7109375" style="35" customWidth="1"/>
    <col min="3608" max="3608" width="10.28515625" style="35" customWidth="1"/>
    <col min="3609" max="3609" width="9.28515625" style="35" bestFit="1" customWidth="1"/>
    <col min="3610" max="3845" width="9.140625" style="35"/>
    <col min="3846" max="3846" width="15.85546875" style="35" customWidth="1"/>
    <col min="3847" max="3847" width="15.28515625" style="35" customWidth="1"/>
    <col min="3848" max="3848" width="16.85546875" style="35" customWidth="1"/>
    <col min="3849" max="3849" width="21.42578125" style="35" customWidth="1"/>
    <col min="3850" max="3850" width="16.7109375" style="35" customWidth="1"/>
    <col min="3851" max="3851" width="17.7109375" style="35" customWidth="1"/>
    <col min="3852" max="3852" width="16.140625" style="35" customWidth="1"/>
    <col min="3853" max="3853" width="27.140625" style="35" customWidth="1"/>
    <col min="3854" max="3854" width="12.42578125" style="35" customWidth="1"/>
    <col min="3855" max="3855" width="11.7109375" style="35" customWidth="1"/>
    <col min="3856" max="3856" width="18.140625" style="35" customWidth="1"/>
    <col min="3857" max="3857" width="18.28515625" style="35" customWidth="1"/>
    <col min="3858" max="3858" width="16.7109375" style="35" customWidth="1"/>
    <col min="3859" max="3859" width="17.85546875" style="35" customWidth="1"/>
    <col min="3860" max="3860" width="16.85546875" style="35" customWidth="1"/>
    <col min="3861" max="3861" width="15.7109375" style="35" bestFit="1" customWidth="1"/>
    <col min="3862" max="3862" width="15.28515625" style="35" customWidth="1"/>
    <col min="3863" max="3863" width="24.7109375" style="35" customWidth="1"/>
    <col min="3864" max="3864" width="10.28515625" style="35" customWidth="1"/>
    <col min="3865" max="3865" width="9.28515625" style="35" bestFit="1" customWidth="1"/>
    <col min="3866" max="4101" width="9.140625" style="35"/>
    <col min="4102" max="4102" width="15.85546875" style="35" customWidth="1"/>
    <col min="4103" max="4103" width="15.28515625" style="35" customWidth="1"/>
    <col min="4104" max="4104" width="16.85546875" style="35" customWidth="1"/>
    <col min="4105" max="4105" width="21.42578125" style="35" customWidth="1"/>
    <col min="4106" max="4106" width="16.7109375" style="35" customWidth="1"/>
    <col min="4107" max="4107" width="17.7109375" style="35" customWidth="1"/>
    <col min="4108" max="4108" width="16.140625" style="35" customWidth="1"/>
    <col min="4109" max="4109" width="27.140625" style="35" customWidth="1"/>
    <col min="4110" max="4110" width="12.42578125" style="35" customWidth="1"/>
    <col min="4111" max="4111" width="11.7109375" style="35" customWidth="1"/>
    <col min="4112" max="4112" width="18.140625" style="35" customWidth="1"/>
    <col min="4113" max="4113" width="18.28515625" style="35" customWidth="1"/>
    <col min="4114" max="4114" width="16.7109375" style="35" customWidth="1"/>
    <col min="4115" max="4115" width="17.85546875" style="35" customWidth="1"/>
    <col min="4116" max="4116" width="16.85546875" style="35" customWidth="1"/>
    <col min="4117" max="4117" width="15.7109375" style="35" bestFit="1" customWidth="1"/>
    <col min="4118" max="4118" width="15.28515625" style="35" customWidth="1"/>
    <col min="4119" max="4119" width="24.7109375" style="35" customWidth="1"/>
    <col min="4120" max="4120" width="10.28515625" style="35" customWidth="1"/>
    <col min="4121" max="4121" width="9.28515625" style="35" bestFit="1" customWidth="1"/>
    <col min="4122" max="4357" width="9.140625" style="35"/>
    <col min="4358" max="4358" width="15.85546875" style="35" customWidth="1"/>
    <col min="4359" max="4359" width="15.28515625" style="35" customWidth="1"/>
    <col min="4360" max="4360" width="16.85546875" style="35" customWidth="1"/>
    <col min="4361" max="4361" width="21.42578125" style="35" customWidth="1"/>
    <col min="4362" max="4362" width="16.7109375" style="35" customWidth="1"/>
    <col min="4363" max="4363" width="17.7109375" style="35" customWidth="1"/>
    <col min="4364" max="4364" width="16.140625" style="35" customWidth="1"/>
    <col min="4365" max="4365" width="27.140625" style="35" customWidth="1"/>
    <col min="4366" max="4366" width="12.42578125" style="35" customWidth="1"/>
    <col min="4367" max="4367" width="11.7109375" style="35" customWidth="1"/>
    <col min="4368" max="4368" width="18.140625" style="35" customWidth="1"/>
    <col min="4369" max="4369" width="18.28515625" style="35" customWidth="1"/>
    <col min="4370" max="4370" width="16.7109375" style="35" customWidth="1"/>
    <col min="4371" max="4371" width="17.85546875" style="35" customWidth="1"/>
    <col min="4372" max="4372" width="16.85546875" style="35" customWidth="1"/>
    <col min="4373" max="4373" width="15.7109375" style="35" bestFit="1" customWidth="1"/>
    <col min="4374" max="4374" width="15.28515625" style="35" customWidth="1"/>
    <col min="4375" max="4375" width="24.7109375" style="35" customWidth="1"/>
    <col min="4376" max="4376" width="10.28515625" style="35" customWidth="1"/>
    <col min="4377" max="4377" width="9.28515625" style="35" bestFit="1" customWidth="1"/>
    <col min="4378" max="4613" width="9.140625" style="35"/>
    <col min="4614" max="4614" width="15.85546875" style="35" customWidth="1"/>
    <col min="4615" max="4615" width="15.28515625" style="35" customWidth="1"/>
    <col min="4616" max="4616" width="16.85546875" style="35" customWidth="1"/>
    <col min="4617" max="4617" width="21.42578125" style="35" customWidth="1"/>
    <col min="4618" max="4618" width="16.7109375" style="35" customWidth="1"/>
    <col min="4619" max="4619" width="17.7109375" style="35" customWidth="1"/>
    <col min="4620" max="4620" width="16.140625" style="35" customWidth="1"/>
    <col min="4621" max="4621" width="27.140625" style="35" customWidth="1"/>
    <col min="4622" max="4622" width="12.42578125" style="35" customWidth="1"/>
    <col min="4623" max="4623" width="11.7109375" style="35" customWidth="1"/>
    <col min="4624" max="4624" width="18.140625" style="35" customWidth="1"/>
    <col min="4625" max="4625" width="18.28515625" style="35" customWidth="1"/>
    <col min="4626" max="4626" width="16.7109375" style="35" customWidth="1"/>
    <col min="4627" max="4627" width="17.85546875" style="35" customWidth="1"/>
    <col min="4628" max="4628" width="16.85546875" style="35" customWidth="1"/>
    <col min="4629" max="4629" width="15.7109375" style="35" bestFit="1" customWidth="1"/>
    <col min="4630" max="4630" width="15.28515625" style="35" customWidth="1"/>
    <col min="4631" max="4631" width="24.7109375" style="35" customWidth="1"/>
    <col min="4632" max="4632" width="10.28515625" style="35" customWidth="1"/>
    <col min="4633" max="4633" width="9.28515625" style="35" bestFit="1" customWidth="1"/>
    <col min="4634" max="4869" width="9.140625" style="35"/>
    <col min="4870" max="4870" width="15.85546875" style="35" customWidth="1"/>
    <col min="4871" max="4871" width="15.28515625" style="35" customWidth="1"/>
    <col min="4872" max="4872" width="16.85546875" style="35" customWidth="1"/>
    <col min="4873" max="4873" width="21.42578125" style="35" customWidth="1"/>
    <col min="4874" max="4874" width="16.7109375" style="35" customWidth="1"/>
    <col min="4875" max="4875" width="17.7109375" style="35" customWidth="1"/>
    <col min="4876" max="4876" width="16.140625" style="35" customWidth="1"/>
    <col min="4877" max="4877" width="27.140625" style="35" customWidth="1"/>
    <col min="4878" max="4878" width="12.42578125" style="35" customWidth="1"/>
    <col min="4879" max="4879" width="11.7109375" style="35" customWidth="1"/>
    <col min="4880" max="4880" width="18.140625" style="35" customWidth="1"/>
    <col min="4881" max="4881" width="18.28515625" style="35" customWidth="1"/>
    <col min="4882" max="4882" width="16.7109375" style="35" customWidth="1"/>
    <col min="4883" max="4883" width="17.85546875" style="35" customWidth="1"/>
    <col min="4884" max="4884" width="16.85546875" style="35" customWidth="1"/>
    <col min="4885" max="4885" width="15.7109375" style="35" bestFit="1" customWidth="1"/>
    <col min="4886" max="4886" width="15.28515625" style="35" customWidth="1"/>
    <col min="4887" max="4887" width="24.7109375" style="35" customWidth="1"/>
    <col min="4888" max="4888" width="10.28515625" style="35" customWidth="1"/>
    <col min="4889" max="4889" width="9.28515625" style="35" bestFit="1" customWidth="1"/>
    <col min="4890" max="5125" width="9.140625" style="35"/>
    <col min="5126" max="5126" width="15.85546875" style="35" customWidth="1"/>
    <col min="5127" max="5127" width="15.28515625" style="35" customWidth="1"/>
    <col min="5128" max="5128" width="16.85546875" style="35" customWidth="1"/>
    <col min="5129" max="5129" width="21.42578125" style="35" customWidth="1"/>
    <col min="5130" max="5130" width="16.7109375" style="35" customWidth="1"/>
    <col min="5131" max="5131" width="17.7109375" style="35" customWidth="1"/>
    <col min="5132" max="5132" width="16.140625" style="35" customWidth="1"/>
    <col min="5133" max="5133" width="27.140625" style="35" customWidth="1"/>
    <col min="5134" max="5134" width="12.42578125" style="35" customWidth="1"/>
    <col min="5135" max="5135" width="11.7109375" style="35" customWidth="1"/>
    <col min="5136" max="5136" width="18.140625" style="35" customWidth="1"/>
    <col min="5137" max="5137" width="18.28515625" style="35" customWidth="1"/>
    <col min="5138" max="5138" width="16.7109375" style="35" customWidth="1"/>
    <col min="5139" max="5139" width="17.85546875" style="35" customWidth="1"/>
    <col min="5140" max="5140" width="16.85546875" style="35" customWidth="1"/>
    <col min="5141" max="5141" width="15.7109375" style="35" bestFit="1" customWidth="1"/>
    <col min="5142" max="5142" width="15.28515625" style="35" customWidth="1"/>
    <col min="5143" max="5143" width="24.7109375" style="35" customWidth="1"/>
    <col min="5144" max="5144" width="10.28515625" style="35" customWidth="1"/>
    <col min="5145" max="5145" width="9.28515625" style="35" bestFit="1" customWidth="1"/>
    <col min="5146" max="5381" width="9.140625" style="35"/>
    <col min="5382" max="5382" width="15.85546875" style="35" customWidth="1"/>
    <col min="5383" max="5383" width="15.28515625" style="35" customWidth="1"/>
    <col min="5384" max="5384" width="16.85546875" style="35" customWidth="1"/>
    <col min="5385" max="5385" width="21.42578125" style="35" customWidth="1"/>
    <col min="5386" max="5386" width="16.7109375" style="35" customWidth="1"/>
    <col min="5387" max="5387" width="17.7109375" style="35" customWidth="1"/>
    <col min="5388" max="5388" width="16.140625" style="35" customWidth="1"/>
    <col min="5389" max="5389" width="27.140625" style="35" customWidth="1"/>
    <col min="5390" max="5390" width="12.42578125" style="35" customWidth="1"/>
    <col min="5391" max="5391" width="11.7109375" style="35" customWidth="1"/>
    <col min="5392" max="5392" width="18.140625" style="35" customWidth="1"/>
    <col min="5393" max="5393" width="18.28515625" style="35" customWidth="1"/>
    <col min="5394" max="5394" width="16.7109375" style="35" customWidth="1"/>
    <col min="5395" max="5395" width="17.85546875" style="35" customWidth="1"/>
    <col min="5396" max="5396" width="16.85546875" style="35" customWidth="1"/>
    <col min="5397" max="5397" width="15.7109375" style="35" bestFit="1" customWidth="1"/>
    <col min="5398" max="5398" width="15.28515625" style="35" customWidth="1"/>
    <col min="5399" max="5399" width="24.7109375" style="35" customWidth="1"/>
    <col min="5400" max="5400" width="10.28515625" style="35" customWidth="1"/>
    <col min="5401" max="5401" width="9.28515625" style="35" bestFit="1" customWidth="1"/>
    <col min="5402" max="5637" width="9.140625" style="35"/>
    <col min="5638" max="5638" width="15.85546875" style="35" customWidth="1"/>
    <col min="5639" max="5639" width="15.28515625" style="35" customWidth="1"/>
    <col min="5640" max="5640" width="16.85546875" style="35" customWidth="1"/>
    <col min="5641" max="5641" width="21.42578125" style="35" customWidth="1"/>
    <col min="5642" max="5642" width="16.7109375" style="35" customWidth="1"/>
    <col min="5643" max="5643" width="17.7109375" style="35" customWidth="1"/>
    <col min="5644" max="5644" width="16.140625" style="35" customWidth="1"/>
    <col min="5645" max="5645" width="27.140625" style="35" customWidth="1"/>
    <col min="5646" max="5646" width="12.42578125" style="35" customWidth="1"/>
    <col min="5647" max="5647" width="11.7109375" style="35" customWidth="1"/>
    <col min="5648" max="5648" width="18.140625" style="35" customWidth="1"/>
    <col min="5649" max="5649" width="18.28515625" style="35" customWidth="1"/>
    <col min="5650" max="5650" width="16.7109375" style="35" customWidth="1"/>
    <col min="5651" max="5651" width="17.85546875" style="35" customWidth="1"/>
    <col min="5652" max="5652" width="16.85546875" style="35" customWidth="1"/>
    <col min="5653" max="5653" width="15.7109375" style="35" bestFit="1" customWidth="1"/>
    <col min="5654" max="5654" width="15.28515625" style="35" customWidth="1"/>
    <col min="5655" max="5655" width="24.7109375" style="35" customWidth="1"/>
    <col min="5656" max="5656" width="10.28515625" style="35" customWidth="1"/>
    <col min="5657" max="5657" width="9.28515625" style="35" bestFit="1" customWidth="1"/>
    <col min="5658" max="5893" width="9.140625" style="35"/>
    <col min="5894" max="5894" width="15.85546875" style="35" customWidth="1"/>
    <col min="5895" max="5895" width="15.28515625" style="35" customWidth="1"/>
    <col min="5896" max="5896" width="16.85546875" style="35" customWidth="1"/>
    <col min="5897" max="5897" width="21.42578125" style="35" customWidth="1"/>
    <col min="5898" max="5898" width="16.7109375" style="35" customWidth="1"/>
    <col min="5899" max="5899" width="17.7109375" style="35" customWidth="1"/>
    <col min="5900" max="5900" width="16.140625" style="35" customWidth="1"/>
    <col min="5901" max="5901" width="27.140625" style="35" customWidth="1"/>
    <col min="5902" max="5902" width="12.42578125" style="35" customWidth="1"/>
    <col min="5903" max="5903" width="11.7109375" style="35" customWidth="1"/>
    <col min="5904" max="5904" width="18.140625" style="35" customWidth="1"/>
    <col min="5905" max="5905" width="18.28515625" style="35" customWidth="1"/>
    <col min="5906" max="5906" width="16.7109375" style="35" customWidth="1"/>
    <col min="5907" max="5907" width="17.85546875" style="35" customWidth="1"/>
    <col min="5908" max="5908" width="16.85546875" style="35" customWidth="1"/>
    <col min="5909" max="5909" width="15.7109375" style="35" bestFit="1" customWidth="1"/>
    <col min="5910" max="5910" width="15.28515625" style="35" customWidth="1"/>
    <col min="5911" max="5911" width="24.7109375" style="35" customWidth="1"/>
    <col min="5912" max="5912" width="10.28515625" style="35" customWidth="1"/>
    <col min="5913" max="5913" width="9.28515625" style="35" bestFit="1" customWidth="1"/>
    <col min="5914" max="6149" width="9.140625" style="35"/>
    <col min="6150" max="6150" width="15.85546875" style="35" customWidth="1"/>
    <col min="6151" max="6151" width="15.28515625" style="35" customWidth="1"/>
    <col min="6152" max="6152" width="16.85546875" style="35" customWidth="1"/>
    <col min="6153" max="6153" width="21.42578125" style="35" customWidth="1"/>
    <col min="6154" max="6154" width="16.7109375" style="35" customWidth="1"/>
    <col min="6155" max="6155" width="17.7109375" style="35" customWidth="1"/>
    <col min="6156" max="6156" width="16.140625" style="35" customWidth="1"/>
    <col min="6157" max="6157" width="27.140625" style="35" customWidth="1"/>
    <col min="6158" max="6158" width="12.42578125" style="35" customWidth="1"/>
    <col min="6159" max="6159" width="11.7109375" style="35" customWidth="1"/>
    <col min="6160" max="6160" width="18.140625" style="35" customWidth="1"/>
    <col min="6161" max="6161" width="18.28515625" style="35" customWidth="1"/>
    <col min="6162" max="6162" width="16.7109375" style="35" customWidth="1"/>
    <col min="6163" max="6163" width="17.85546875" style="35" customWidth="1"/>
    <col min="6164" max="6164" width="16.85546875" style="35" customWidth="1"/>
    <col min="6165" max="6165" width="15.7109375" style="35" bestFit="1" customWidth="1"/>
    <col min="6166" max="6166" width="15.28515625" style="35" customWidth="1"/>
    <col min="6167" max="6167" width="24.7109375" style="35" customWidth="1"/>
    <col min="6168" max="6168" width="10.28515625" style="35" customWidth="1"/>
    <col min="6169" max="6169" width="9.28515625" style="35" bestFit="1" customWidth="1"/>
    <col min="6170" max="6405" width="9.140625" style="35"/>
    <col min="6406" max="6406" width="15.85546875" style="35" customWidth="1"/>
    <col min="6407" max="6407" width="15.28515625" style="35" customWidth="1"/>
    <col min="6408" max="6408" width="16.85546875" style="35" customWidth="1"/>
    <col min="6409" max="6409" width="21.42578125" style="35" customWidth="1"/>
    <col min="6410" max="6410" width="16.7109375" style="35" customWidth="1"/>
    <col min="6411" max="6411" width="17.7109375" style="35" customWidth="1"/>
    <col min="6412" max="6412" width="16.140625" style="35" customWidth="1"/>
    <col min="6413" max="6413" width="27.140625" style="35" customWidth="1"/>
    <col min="6414" max="6414" width="12.42578125" style="35" customWidth="1"/>
    <col min="6415" max="6415" width="11.7109375" style="35" customWidth="1"/>
    <col min="6416" max="6416" width="18.140625" style="35" customWidth="1"/>
    <col min="6417" max="6417" width="18.28515625" style="35" customWidth="1"/>
    <col min="6418" max="6418" width="16.7109375" style="35" customWidth="1"/>
    <col min="6419" max="6419" width="17.85546875" style="35" customWidth="1"/>
    <col min="6420" max="6420" width="16.85546875" style="35" customWidth="1"/>
    <col min="6421" max="6421" width="15.7109375" style="35" bestFit="1" customWidth="1"/>
    <col min="6422" max="6422" width="15.28515625" style="35" customWidth="1"/>
    <col min="6423" max="6423" width="24.7109375" style="35" customWidth="1"/>
    <col min="6424" max="6424" width="10.28515625" style="35" customWidth="1"/>
    <col min="6425" max="6425" width="9.28515625" style="35" bestFit="1" customWidth="1"/>
    <col min="6426" max="6661" width="9.140625" style="35"/>
    <col min="6662" max="6662" width="15.85546875" style="35" customWidth="1"/>
    <col min="6663" max="6663" width="15.28515625" style="35" customWidth="1"/>
    <col min="6664" max="6664" width="16.85546875" style="35" customWidth="1"/>
    <col min="6665" max="6665" width="21.42578125" style="35" customWidth="1"/>
    <col min="6666" max="6666" width="16.7109375" style="35" customWidth="1"/>
    <col min="6667" max="6667" width="17.7109375" style="35" customWidth="1"/>
    <col min="6668" max="6668" width="16.140625" style="35" customWidth="1"/>
    <col min="6669" max="6669" width="27.140625" style="35" customWidth="1"/>
    <col min="6670" max="6670" width="12.42578125" style="35" customWidth="1"/>
    <col min="6671" max="6671" width="11.7109375" style="35" customWidth="1"/>
    <col min="6672" max="6672" width="18.140625" style="35" customWidth="1"/>
    <col min="6673" max="6673" width="18.28515625" style="35" customWidth="1"/>
    <col min="6674" max="6674" width="16.7109375" style="35" customWidth="1"/>
    <col min="6675" max="6675" width="17.85546875" style="35" customWidth="1"/>
    <col min="6676" max="6676" width="16.85546875" style="35" customWidth="1"/>
    <col min="6677" max="6677" width="15.7109375" style="35" bestFit="1" customWidth="1"/>
    <col min="6678" max="6678" width="15.28515625" style="35" customWidth="1"/>
    <col min="6679" max="6679" width="24.7109375" style="35" customWidth="1"/>
    <col min="6680" max="6680" width="10.28515625" style="35" customWidth="1"/>
    <col min="6681" max="6681" width="9.28515625" style="35" bestFit="1" customWidth="1"/>
    <col min="6682" max="6917" width="9.140625" style="35"/>
    <col min="6918" max="6918" width="15.85546875" style="35" customWidth="1"/>
    <col min="6919" max="6919" width="15.28515625" style="35" customWidth="1"/>
    <col min="6920" max="6920" width="16.85546875" style="35" customWidth="1"/>
    <col min="6921" max="6921" width="21.42578125" style="35" customWidth="1"/>
    <col min="6922" max="6922" width="16.7109375" style="35" customWidth="1"/>
    <col min="6923" max="6923" width="17.7109375" style="35" customWidth="1"/>
    <col min="6924" max="6924" width="16.140625" style="35" customWidth="1"/>
    <col min="6925" max="6925" width="27.140625" style="35" customWidth="1"/>
    <col min="6926" max="6926" width="12.42578125" style="35" customWidth="1"/>
    <col min="6927" max="6927" width="11.7109375" style="35" customWidth="1"/>
    <col min="6928" max="6928" width="18.140625" style="35" customWidth="1"/>
    <col min="6929" max="6929" width="18.28515625" style="35" customWidth="1"/>
    <col min="6930" max="6930" width="16.7109375" style="35" customWidth="1"/>
    <col min="6931" max="6931" width="17.85546875" style="35" customWidth="1"/>
    <col min="6932" max="6932" width="16.85546875" style="35" customWidth="1"/>
    <col min="6933" max="6933" width="15.7109375" style="35" bestFit="1" customWidth="1"/>
    <col min="6934" max="6934" width="15.28515625" style="35" customWidth="1"/>
    <col min="6935" max="6935" width="24.7109375" style="35" customWidth="1"/>
    <col min="6936" max="6936" width="10.28515625" style="35" customWidth="1"/>
    <col min="6937" max="6937" width="9.28515625" style="35" bestFit="1" customWidth="1"/>
    <col min="6938" max="7173" width="9.140625" style="35"/>
    <col min="7174" max="7174" width="15.85546875" style="35" customWidth="1"/>
    <col min="7175" max="7175" width="15.28515625" style="35" customWidth="1"/>
    <col min="7176" max="7176" width="16.85546875" style="35" customWidth="1"/>
    <col min="7177" max="7177" width="21.42578125" style="35" customWidth="1"/>
    <col min="7178" max="7178" width="16.7109375" style="35" customWidth="1"/>
    <col min="7179" max="7179" width="17.7109375" style="35" customWidth="1"/>
    <col min="7180" max="7180" width="16.140625" style="35" customWidth="1"/>
    <col min="7181" max="7181" width="27.140625" style="35" customWidth="1"/>
    <col min="7182" max="7182" width="12.42578125" style="35" customWidth="1"/>
    <col min="7183" max="7183" width="11.7109375" style="35" customWidth="1"/>
    <col min="7184" max="7184" width="18.140625" style="35" customWidth="1"/>
    <col min="7185" max="7185" width="18.28515625" style="35" customWidth="1"/>
    <col min="7186" max="7186" width="16.7109375" style="35" customWidth="1"/>
    <col min="7187" max="7187" width="17.85546875" style="35" customWidth="1"/>
    <col min="7188" max="7188" width="16.85546875" style="35" customWidth="1"/>
    <col min="7189" max="7189" width="15.7109375" style="35" bestFit="1" customWidth="1"/>
    <col min="7190" max="7190" width="15.28515625" style="35" customWidth="1"/>
    <col min="7191" max="7191" width="24.7109375" style="35" customWidth="1"/>
    <col min="7192" max="7192" width="10.28515625" style="35" customWidth="1"/>
    <col min="7193" max="7193" width="9.28515625" style="35" bestFit="1" customWidth="1"/>
    <col min="7194" max="7429" width="9.140625" style="35"/>
    <col min="7430" max="7430" width="15.85546875" style="35" customWidth="1"/>
    <col min="7431" max="7431" width="15.28515625" style="35" customWidth="1"/>
    <col min="7432" max="7432" width="16.85546875" style="35" customWidth="1"/>
    <col min="7433" max="7433" width="21.42578125" style="35" customWidth="1"/>
    <col min="7434" max="7434" width="16.7109375" style="35" customWidth="1"/>
    <col min="7435" max="7435" width="17.7109375" style="35" customWidth="1"/>
    <col min="7436" max="7436" width="16.140625" style="35" customWidth="1"/>
    <col min="7437" max="7437" width="27.140625" style="35" customWidth="1"/>
    <col min="7438" max="7438" width="12.42578125" style="35" customWidth="1"/>
    <col min="7439" max="7439" width="11.7109375" style="35" customWidth="1"/>
    <col min="7440" max="7440" width="18.140625" style="35" customWidth="1"/>
    <col min="7441" max="7441" width="18.28515625" style="35" customWidth="1"/>
    <col min="7442" max="7442" width="16.7109375" style="35" customWidth="1"/>
    <col min="7443" max="7443" width="17.85546875" style="35" customWidth="1"/>
    <col min="7444" max="7444" width="16.85546875" style="35" customWidth="1"/>
    <col min="7445" max="7445" width="15.7109375" style="35" bestFit="1" customWidth="1"/>
    <col min="7446" max="7446" width="15.28515625" style="35" customWidth="1"/>
    <col min="7447" max="7447" width="24.7109375" style="35" customWidth="1"/>
    <col min="7448" max="7448" width="10.28515625" style="35" customWidth="1"/>
    <col min="7449" max="7449" width="9.28515625" style="35" bestFit="1" customWidth="1"/>
    <col min="7450" max="7685" width="9.140625" style="35"/>
    <col min="7686" max="7686" width="15.85546875" style="35" customWidth="1"/>
    <col min="7687" max="7687" width="15.28515625" style="35" customWidth="1"/>
    <col min="7688" max="7688" width="16.85546875" style="35" customWidth="1"/>
    <col min="7689" max="7689" width="21.42578125" style="35" customWidth="1"/>
    <col min="7690" max="7690" width="16.7109375" style="35" customWidth="1"/>
    <col min="7691" max="7691" width="17.7109375" style="35" customWidth="1"/>
    <col min="7692" max="7692" width="16.140625" style="35" customWidth="1"/>
    <col min="7693" max="7693" width="27.140625" style="35" customWidth="1"/>
    <col min="7694" max="7694" width="12.42578125" style="35" customWidth="1"/>
    <col min="7695" max="7695" width="11.7109375" style="35" customWidth="1"/>
    <col min="7696" max="7696" width="18.140625" style="35" customWidth="1"/>
    <col min="7697" max="7697" width="18.28515625" style="35" customWidth="1"/>
    <col min="7698" max="7698" width="16.7109375" style="35" customWidth="1"/>
    <col min="7699" max="7699" width="17.85546875" style="35" customWidth="1"/>
    <col min="7700" max="7700" width="16.85546875" style="35" customWidth="1"/>
    <col min="7701" max="7701" width="15.7109375" style="35" bestFit="1" customWidth="1"/>
    <col min="7702" max="7702" width="15.28515625" style="35" customWidth="1"/>
    <col min="7703" max="7703" width="24.7109375" style="35" customWidth="1"/>
    <col min="7704" max="7704" width="10.28515625" style="35" customWidth="1"/>
    <col min="7705" max="7705" width="9.28515625" style="35" bestFit="1" customWidth="1"/>
    <col min="7706" max="7941" width="9.140625" style="35"/>
    <col min="7942" max="7942" width="15.85546875" style="35" customWidth="1"/>
    <col min="7943" max="7943" width="15.28515625" style="35" customWidth="1"/>
    <col min="7944" max="7944" width="16.85546875" style="35" customWidth="1"/>
    <col min="7945" max="7945" width="21.42578125" style="35" customWidth="1"/>
    <col min="7946" max="7946" width="16.7109375" style="35" customWidth="1"/>
    <col min="7947" max="7947" width="17.7109375" style="35" customWidth="1"/>
    <col min="7948" max="7948" width="16.140625" style="35" customWidth="1"/>
    <col min="7949" max="7949" width="27.140625" style="35" customWidth="1"/>
    <col min="7950" max="7950" width="12.42578125" style="35" customWidth="1"/>
    <col min="7951" max="7951" width="11.7109375" style="35" customWidth="1"/>
    <col min="7952" max="7952" width="18.140625" style="35" customWidth="1"/>
    <col min="7953" max="7953" width="18.28515625" style="35" customWidth="1"/>
    <col min="7954" max="7954" width="16.7109375" style="35" customWidth="1"/>
    <col min="7955" max="7955" width="17.85546875" style="35" customWidth="1"/>
    <col min="7956" max="7956" width="16.85546875" style="35" customWidth="1"/>
    <col min="7957" max="7957" width="15.7109375" style="35" bestFit="1" customWidth="1"/>
    <col min="7958" max="7958" width="15.28515625" style="35" customWidth="1"/>
    <col min="7959" max="7959" width="24.7109375" style="35" customWidth="1"/>
    <col min="7960" max="7960" width="10.28515625" style="35" customWidth="1"/>
    <col min="7961" max="7961" width="9.28515625" style="35" bestFit="1" customWidth="1"/>
    <col min="7962" max="8197" width="9.140625" style="35"/>
    <col min="8198" max="8198" width="15.85546875" style="35" customWidth="1"/>
    <col min="8199" max="8199" width="15.28515625" style="35" customWidth="1"/>
    <col min="8200" max="8200" width="16.85546875" style="35" customWidth="1"/>
    <col min="8201" max="8201" width="21.42578125" style="35" customWidth="1"/>
    <col min="8202" max="8202" width="16.7109375" style="35" customWidth="1"/>
    <col min="8203" max="8203" width="17.7109375" style="35" customWidth="1"/>
    <col min="8204" max="8204" width="16.140625" style="35" customWidth="1"/>
    <col min="8205" max="8205" width="27.140625" style="35" customWidth="1"/>
    <col min="8206" max="8206" width="12.42578125" style="35" customWidth="1"/>
    <col min="8207" max="8207" width="11.7109375" style="35" customWidth="1"/>
    <col min="8208" max="8208" width="18.140625" style="35" customWidth="1"/>
    <col min="8209" max="8209" width="18.28515625" style="35" customWidth="1"/>
    <col min="8210" max="8210" width="16.7109375" style="35" customWidth="1"/>
    <col min="8211" max="8211" width="17.85546875" style="35" customWidth="1"/>
    <col min="8212" max="8212" width="16.85546875" style="35" customWidth="1"/>
    <col min="8213" max="8213" width="15.7109375" style="35" bestFit="1" customWidth="1"/>
    <col min="8214" max="8214" width="15.28515625" style="35" customWidth="1"/>
    <col min="8215" max="8215" width="24.7109375" style="35" customWidth="1"/>
    <col min="8216" max="8216" width="10.28515625" style="35" customWidth="1"/>
    <col min="8217" max="8217" width="9.28515625" style="35" bestFit="1" customWidth="1"/>
    <col min="8218" max="8453" width="9.140625" style="35"/>
    <col min="8454" max="8454" width="15.85546875" style="35" customWidth="1"/>
    <col min="8455" max="8455" width="15.28515625" style="35" customWidth="1"/>
    <col min="8456" max="8456" width="16.85546875" style="35" customWidth="1"/>
    <col min="8457" max="8457" width="21.42578125" style="35" customWidth="1"/>
    <col min="8458" max="8458" width="16.7109375" style="35" customWidth="1"/>
    <col min="8459" max="8459" width="17.7109375" style="35" customWidth="1"/>
    <col min="8460" max="8460" width="16.140625" style="35" customWidth="1"/>
    <col min="8461" max="8461" width="27.140625" style="35" customWidth="1"/>
    <col min="8462" max="8462" width="12.42578125" style="35" customWidth="1"/>
    <col min="8463" max="8463" width="11.7109375" style="35" customWidth="1"/>
    <col min="8464" max="8464" width="18.140625" style="35" customWidth="1"/>
    <col min="8465" max="8465" width="18.28515625" style="35" customWidth="1"/>
    <col min="8466" max="8466" width="16.7109375" style="35" customWidth="1"/>
    <col min="8467" max="8467" width="17.85546875" style="35" customWidth="1"/>
    <col min="8468" max="8468" width="16.85546875" style="35" customWidth="1"/>
    <col min="8469" max="8469" width="15.7109375" style="35" bestFit="1" customWidth="1"/>
    <col min="8470" max="8470" width="15.28515625" style="35" customWidth="1"/>
    <col min="8471" max="8471" width="24.7109375" style="35" customWidth="1"/>
    <col min="8472" max="8472" width="10.28515625" style="35" customWidth="1"/>
    <col min="8473" max="8473" width="9.28515625" style="35" bestFit="1" customWidth="1"/>
    <col min="8474" max="8709" width="9.140625" style="35"/>
    <col min="8710" max="8710" width="15.85546875" style="35" customWidth="1"/>
    <col min="8711" max="8711" width="15.28515625" style="35" customWidth="1"/>
    <col min="8712" max="8712" width="16.85546875" style="35" customWidth="1"/>
    <col min="8713" max="8713" width="21.42578125" style="35" customWidth="1"/>
    <col min="8714" max="8714" width="16.7109375" style="35" customWidth="1"/>
    <col min="8715" max="8715" width="17.7109375" style="35" customWidth="1"/>
    <col min="8716" max="8716" width="16.140625" style="35" customWidth="1"/>
    <col min="8717" max="8717" width="27.140625" style="35" customWidth="1"/>
    <col min="8718" max="8718" width="12.42578125" style="35" customWidth="1"/>
    <col min="8719" max="8719" width="11.7109375" style="35" customWidth="1"/>
    <col min="8720" max="8720" width="18.140625" style="35" customWidth="1"/>
    <col min="8721" max="8721" width="18.28515625" style="35" customWidth="1"/>
    <col min="8722" max="8722" width="16.7109375" style="35" customWidth="1"/>
    <col min="8723" max="8723" width="17.85546875" style="35" customWidth="1"/>
    <col min="8724" max="8724" width="16.85546875" style="35" customWidth="1"/>
    <col min="8725" max="8725" width="15.7109375" style="35" bestFit="1" customWidth="1"/>
    <col min="8726" max="8726" width="15.28515625" style="35" customWidth="1"/>
    <col min="8727" max="8727" width="24.7109375" style="35" customWidth="1"/>
    <col min="8728" max="8728" width="10.28515625" style="35" customWidth="1"/>
    <col min="8729" max="8729" width="9.28515625" style="35" bestFit="1" customWidth="1"/>
    <col min="8730" max="8965" width="9.140625" style="35"/>
    <col min="8966" max="8966" width="15.85546875" style="35" customWidth="1"/>
    <col min="8967" max="8967" width="15.28515625" style="35" customWidth="1"/>
    <col min="8968" max="8968" width="16.85546875" style="35" customWidth="1"/>
    <col min="8969" max="8969" width="21.42578125" style="35" customWidth="1"/>
    <col min="8970" max="8970" width="16.7109375" style="35" customWidth="1"/>
    <col min="8971" max="8971" width="17.7109375" style="35" customWidth="1"/>
    <col min="8972" max="8972" width="16.140625" style="35" customWidth="1"/>
    <col min="8973" max="8973" width="27.140625" style="35" customWidth="1"/>
    <col min="8974" max="8974" width="12.42578125" style="35" customWidth="1"/>
    <col min="8975" max="8975" width="11.7109375" style="35" customWidth="1"/>
    <col min="8976" max="8976" width="18.140625" style="35" customWidth="1"/>
    <col min="8977" max="8977" width="18.28515625" style="35" customWidth="1"/>
    <col min="8978" max="8978" width="16.7109375" style="35" customWidth="1"/>
    <col min="8979" max="8979" width="17.85546875" style="35" customWidth="1"/>
    <col min="8980" max="8980" width="16.85546875" style="35" customWidth="1"/>
    <col min="8981" max="8981" width="15.7109375" style="35" bestFit="1" customWidth="1"/>
    <col min="8982" max="8982" width="15.28515625" style="35" customWidth="1"/>
    <col min="8983" max="8983" width="24.7109375" style="35" customWidth="1"/>
    <col min="8984" max="8984" width="10.28515625" style="35" customWidth="1"/>
    <col min="8985" max="8985" width="9.28515625" style="35" bestFit="1" customWidth="1"/>
    <col min="8986" max="9221" width="9.140625" style="35"/>
    <col min="9222" max="9222" width="15.85546875" style="35" customWidth="1"/>
    <col min="9223" max="9223" width="15.28515625" style="35" customWidth="1"/>
    <col min="9224" max="9224" width="16.85546875" style="35" customWidth="1"/>
    <col min="9225" max="9225" width="21.42578125" style="35" customWidth="1"/>
    <col min="9226" max="9226" width="16.7109375" style="35" customWidth="1"/>
    <col min="9227" max="9227" width="17.7109375" style="35" customWidth="1"/>
    <col min="9228" max="9228" width="16.140625" style="35" customWidth="1"/>
    <col min="9229" max="9229" width="27.140625" style="35" customWidth="1"/>
    <col min="9230" max="9230" width="12.42578125" style="35" customWidth="1"/>
    <col min="9231" max="9231" width="11.7109375" style="35" customWidth="1"/>
    <col min="9232" max="9232" width="18.140625" style="35" customWidth="1"/>
    <col min="9233" max="9233" width="18.28515625" style="35" customWidth="1"/>
    <col min="9234" max="9234" width="16.7109375" style="35" customWidth="1"/>
    <col min="9235" max="9235" width="17.85546875" style="35" customWidth="1"/>
    <col min="9236" max="9236" width="16.85546875" style="35" customWidth="1"/>
    <col min="9237" max="9237" width="15.7109375" style="35" bestFit="1" customWidth="1"/>
    <col min="9238" max="9238" width="15.28515625" style="35" customWidth="1"/>
    <col min="9239" max="9239" width="24.7109375" style="35" customWidth="1"/>
    <col min="9240" max="9240" width="10.28515625" style="35" customWidth="1"/>
    <col min="9241" max="9241" width="9.28515625" style="35" bestFit="1" customWidth="1"/>
    <col min="9242" max="9477" width="9.140625" style="35"/>
    <col min="9478" max="9478" width="15.85546875" style="35" customWidth="1"/>
    <col min="9479" max="9479" width="15.28515625" style="35" customWidth="1"/>
    <col min="9480" max="9480" width="16.85546875" style="35" customWidth="1"/>
    <col min="9481" max="9481" width="21.42578125" style="35" customWidth="1"/>
    <col min="9482" max="9482" width="16.7109375" style="35" customWidth="1"/>
    <col min="9483" max="9483" width="17.7109375" style="35" customWidth="1"/>
    <col min="9484" max="9484" width="16.140625" style="35" customWidth="1"/>
    <col min="9485" max="9485" width="27.140625" style="35" customWidth="1"/>
    <col min="9486" max="9486" width="12.42578125" style="35" customWidth="1"/>
    <col min="9487" max="9487" width="11.7109375" style="35" customWidth="1"/>
    <col min="9488" max="9488" width="18.140625" style="35" customWidth="1"/>
    <col min="9489" max="9489" width="18.28515625" style="35" customWidth="1"/>
    <col min="9490" max="9490" width="16.7109375" style="35" customWidth="1"/>
    <col min="9491" max="9491" width="17.85546875" style="35" customWidth="1"/>
    <col min="9492" max="9492" width="16.85546875" style="35" customWidth="1"/>
    <col min="9493" max="9493" width="15.7109375" style="35" bestFit="1" customWidth="1"/>
    <col min="9494" max="9494" width="15.28515625" style="35" customWidth="1"/>
    <col min="9495" max="9495" width="24.7109375" style="35" customWidth="1"/>
    <col min="9496" max="9496" width="10.28515625" style="35" customWidth="1"/>
    <col min="9497" max="9497" width="9.28515625" style="35" bestFit="1" customWidth="1"/>
    <col min="9498" max="9733" width="9.140625" style="35"/>
    <col min="9734" max="9734" width="15.85546875" style="35" customWidth="1"/>
    <col min="9735" max="9735" width="15.28515625" style="35" customWidth="1"/>
    <col min="9736" max="9736" width="16.85546875" style="35" customWidth="1"/>
    <col min="9737" max="9737" width="21.42578125" style="35" customWidth="1"/>
    <col min="9738" max="9738" width="16.7109375" style="35" customWidth="1"/>
    <col min="9739" max="9739" width="17.7109375" style="35" customWidth="1"/>
    <col min="9740" max="9740" width="16.140625" style="35" customWidth="1"/>
    <col min="9741" max="9741" width="27.140625" style="35" customWidth="1"/>
    <col min="9742" max="9742" width="12.42578125" style="35" customWidth="1"/>
    <col min="9743" max="9743" width="11.7109375" style="35" customWidth="1"/>
    <col min="9744" max="9744" width="18.140625" style="35" customWidth="1"/>
    <col min="9745" max="9745" width="18.28515625" style="35" customWidth="1"/>
    <col min="9746" max="9746" width="16.7109375" style="35" customWidth="1"/>
    <col min="9747" max="9747" width="17.85546875" style="35" customWidth="1"/>
    <col min="9748" max="9748" width="16.85546875" style="35" customWidth="1"/>
    <col min="9749" max="9749" width="15.7109375" style="35" bestFit="1" customWidth="1"/>
    <col min="9750" max="9750" width="15.28515625" style="35" customWidth="1"/>
    <col min="9751" max="9751" width="24.7109375" style="35" customWidth="1"/>
    <col min="9752" max="9752" width="10.28515625" style="35" customWidth="1"/>
    <col min="9753" max="9753" width="9.28515625" style="35" bestFit="1" customWidth="1"/>
    <col min="9754" max="9989" width="9.140625" style="35"/>
    <col min="9990" max="9990" width="15.85546875" style="35" customWidth="1"/>
    <col min="9991" max="9991" width="15.28515625" style="35" customWidth="1"/>
    <col min="9992" max="9992" width="16.85546875" style="35" customWidth="1"/>
    <col min="9993" max="9993" width="21.42578125" style="35" customWidth="1"/>
    <col min="9994" max="9994" width="16.7109375" style="35" customWidth="1"/>
    <col min="9995" max="9995" width="17.7109375" style="35" customWidth="1"/>
    <col min="9996" max="9996" width="16.140625" style="35" customWidth="1"/>
    <col min="9997" max="9997" width="27.140625" style="35" customWidth="1"/>
    <col min="9998" max="9998" width="12.42578125" style="35" customWidth="1"/>
    <col min="9999" max="9999" width="11.7109375" style="35" customWidth="1"/>
    <col min="10000" max="10000" width="18.140625" style="35" customWidth="1"/>
    <col min="10001" max="10001" width="18.28515625" style="35" customWidth="1"/>
    <col min="10002" max="10002" width="16.7109375" style="35" customWidth="1"/>
    <col min="10003" max="10003" width="17.85546875" style="35" customWidth="1"/>
    <col min="10004" max="10004" width="16.85546875" style="35" customWidth="1"/>
    <col min="10005" max="10005" width="15.7109375" style="35" bestFit="1" customWidth="1"/>
    <col min="10006" max="10006" width="15.28515625" style="35" customWidth="1"/>
    <col min="10007" max="10007" width="24.7109375" style="35" customWidth="1"/>
    <col min="10008" max="10008" width="10.28515625" style="35" customWidth="1"/>
    <col min="10009" max="10009" width="9.28515625" style="35" bestFit="1" customWidth="1"/>
    <col min="10010" max="10245" width="9.140625" style="35"/>
    <col min="10246" max="10246" width="15.85546875" style="35" customWidth="1"/>
    <col min="10247" max="10247" width="15.28515625" style="35" customWidth="1"/>
    <col min="10248" max="10248" width="16.85546875" style="35" customWidth="1"/>
    <col min="10249" max="10249" width="21.42578125" style="35" customWidth="1"/>
    <col min="10250" max="10250" width="16.7109375" style="35" customWidth="1"/>
    <col min="10251" max="10251" width="17.7109375" style="35" customWidth="1"/>
    <col min="10252" max="10252" width="16.140625" style="35" customWidth="1"/>
    <col min="10253" max="10253" width="27.140625" style="35" customWidth="1"/>
    <col min="10254" max="10254" width="12.42578125" style="35" customWidth="1"/>
    <col min="10255" max="10255" width="11.7109375" style="35" customWidth="1"/>
    <col min="10256" max="10256" width="18.140625" style="35" customWidth="1"/>
    <col min="10257" max="10257" width="18.28515625" style="35" customWidth="1"/>
    <col min="10258" max="10258" width="16.7109375" style="35" customWidth="1"/>
    <col min="10259" max="10259" width="17.85546875" style="35" customWidth="1"/>
    <col min="10260" max="10260" width="16.85546875" style="35" customWidth="1"/>
    <col min="10261" max="10261" width="15.7109375" style="35" bestFit="1" customWidth="1"/>
    <col min="10262" max="10262" width="15.28515625" style="35" customWidth="1"/>
    <col min="10263" max="10263" width="24.7109375" style="35" customWidth="1"/>
    <col min="10264" max="10264" width="10.28515625" style="35" customWidth="1"/>
    <col min="10265" max="10265" width="9.28515625" style="35" bestFit="1" customWidth="1"/>
    <col min="10266" max="10501" width="9.140625" style="35"/>
    <col min="10502" max="10502" width="15.85546875" style="35" customWidth="1"/>
    <col min="10503" max="10503" width="15.28515625" style="35" customWidth="1"/>
    <col min="10504" max="10504" width="16.85546875" style="35" customWidth="1"/>
    <col min="10505" max="10505" width="21.42578125" style="35" customWidth="1"/>
    <col min="10506" max="10506" width="16.7109375" style="35" customWidth="1"/>
    <col min="10507" max="10507" width="17.7109375" style="35" customWidth="1"/>
    <col min="10508" max="10508" width="16.140625" style="35" customWidth="1"/>
    <col min="10509" max="10509" width="27.140625" style="35" customWidth="1"/>
    <col min="10510" max="10510" width="12.42578125" style="35" customWidth="1"/>
    <col min="10511" max="10511" width="11.7109375" style="35" customWidth="1"/>
    <col min="10512" max="10512" width="18.140625" style="35" customWidth="1"/>
    <col min="10513" max="10513" width="18.28515625" style="35" customWidth="1"/>
    <col min="10514" max="10514" width="16.7109375" style="35" customWidth="1"/>
    <col min="10515" max="10515" width="17.85546875" style="35" customWidth="1"/>
    <col min="10516" max="10516" width="16.85546875" style="35" customWidth="1"/>
    <col min="10517" max="10517" width="15.7109375" style="35" bestFit="1" customWidth="1"/>
    <col min="10518" max="10518" width="15.28515625" style="35" customWidth="1"/>
    <col min="10519" max="10519" width="24.7109375" style="35" customWidth="1"/>
    <col min="10520" max="10520" width="10.28515625" style="35" customWidth="1"/>
    <col min="10521" max="10521" width="9.28515625" style="35" bestFit="1" customWidth="1"/>
    <col min="10522" max="10757" width="9.140625" style="35"/>
    <col min="10758" max="10758" width="15.85546875" style="35" customWidth="1"/>
    <col min="10759" max="10759" width="15.28515625" style="35" customWidth="1"/>
    <col min="10760" max="10760" width="16.85546875" style="35" customWidth="1"/>
    <col min="10761" max="10761" width="21.42578125" style="35" customWidth="1"/>
    <col min="10762" max="10762" width="16.7109375" style="35" customWidth="1"/>
    <col min="10763" max="10763" width="17.7109375" style="35" customWidth="1"/>
    <col min="10764" max="10764" width="16.140625" style="35" customWidth="1"/>
    <col min="10765" max="10765" width="27.140625" style="35" customWidth="1"/>
    <col min="10766" max="10766" width="12.42578125" style="35" customWidth="1"/>
    <col min="10767" max="10767" width="11.7109375" style="35" customWidth="1"/>
    <col min="10768" max="10768" width="18.140625" style="35" customWidth="1"/>
    <col min="10769" max="10769" width="18.28515625" style="35" customWidth="1"/>
    <col min="10770" max="10770" width="16.7109375" style="35" customWidth="1"/>
    <col min="10771" max="10771" width="17.85546875" style="35" customWidth="1"/>
    <col min="10772" max="10772" width="16.85546875" style="35" customWidth="1"/>
    <col min="10773" max="10773" width="15.7109375" style="35" bestFit="1" customWidth="1"/>
    <col min="10774" max="10774" width="15.28515625" style="35" customWidth="1"/>
    <col min="10775" max="10775" width="24.7109375" style="35" customWidth="1"/>
    <col min="10776" max="10776" width="10.28515625" style="35" customWidth="1"/>
    <col min="10777" max="10777" width="9.28515625" style="35" bestFit="1" customWidth="1"/>
    <col min="10778" max="11013" width="9.140625" style="35"/>
    <col min="11014" max="11014" width="15.85546875" style="35" customWidth="1"/>
    <col min="11015" max="11015" width="15.28515625" style="35" customWidth="1"/>
    <col min="11016" max="11016" width="16.85546875" style="35" customWidth="1"/>
    <col min="11017" max="11017" width="21.42578125" style="35" customWidth="1"/>
    <col min="11018" max="11018" width="16.7109375" style="35" customWidth="1"/>
    <col min="11019" max="11019" width="17.7109375" style="35" customWidth="1"/>
    <col min="11020" max="11020" width="16.140625" style="35" customWidth="1"/>
    <col min="11021" max="11021" width="27.140625" style="35" customWidth="1"/>
    <col min="11022" max="11022" width="12.42578125" style="35" customWidth="1"/>
    <col min="11023" max="11023" width="11.7109375" style="35" customWidth="1"/>
    <col min="11024" max="11024" width="18.140625" style="35" customWidth="1"/>
    <col min="11025" max="11025" width="18.28515625" style="35" customWidth="1"/>
    <col min="11026" max="11026" width="16.7109375" style="35" customWidth="1"/>
    <col min="11027" max="11027" width="17.85546875" style="35" customWidth="1"/>
    <col min="11028" max="11028" width="16.85546875" style="35" customWidth="1"/>
    <col min="11029" max="11029" width="15.7109375" style="35" bestFit="1" customWidth="1"/>
    <col min="11030" max="11030" width="15.28515625" style="35" customWidth="1"/>
    <col min="11031" max="11031" width="24.7109375" style="35" customWidth="1"/>
    <col min="11032" max="11032" width="10.28515625" style="35" customWidth="1"/>
    <col min="11033" max="11033" width="9.28515625" style="35" bestFit="1" customWidth="1"/>
    <col min="11034" max="11269" width="9.140625" style="35"/>
    <col min="11270" max="11270" width="15.85546875" style="35" customWidth="1"/>
    <col min="11271" max="11271" width="15.28515625" style="35" customWidth="1"/>
    <col min="11272" max="11272" width="16.85546875" style="35" customWidth="1"/>
    <col min="11273" max="11273" width="21.42578125" style="35" customWidth="1"/>
    <col min="11274" max="11274" width="16.7109375" style="35" customWidth="1"/>
    <col min="11275" max="11275" width="17.7109375" style="35" customWidth="1"/>
    <col min="11276" max="11276" width="16.140625" style="35" customWidth="1"/>
    <col min="11277" max="11277" width="27.140625" style="35" customWidth="1"/>
    <col min="11278" max="11278" width="12.42578125" style="35" customWidth="1"/>
    <col min="11279" max="11279" width="11.7109375" style="35" customWidth="1"/>
    <col min="11280" max="11280" width="18.140625" style="35" customWidth="1"/>
    <col min="11281" max="11281" width="18.28515625" style="35" customWidth="1"/>
    <col min="11282" max="11282" width="16.7109375" style="35" customWidth="1"/>
    <col min="11283" max="11283" width="17.85546875" style="35" customWidth="1"/>
    <col min="11284" max="11284" width="16.85546875" style="35" customWidth="1"/>
    <col min="11285" max="11285" width="15.7109375" style="35" bestFit="1" customWidth="1"/>
    <col min="11286" max="11286" width="15.28515625" style="35" customWidth="1"/>
    <col min="11287" max="11287" width="24.7109375" style="35" customWidth="1"/>
    <col min="11288" max="11288" width="10.28515625" style="35" customWidth="1"/>
    <col min="11289" max="11289" width="9.28515625" style="35" bestFit="1" customWidth="1"/>
    <col min="11290" max="11525" width="9.140625" style="35"/>
    <col min="11526" max="11526" width="15.85546875" style="35" customWidth="1"/>
    <col min="11527" max="11527" width="15.28515625" style="35" customWidth="1"/>
    <col min="11528" max="11528" width="16.85546875" style="35" customWidth="1"/>
    <col min="11529" max="11529" width="21.42578125" style="35" customWidth="1"/>
    <col min="11530" max="11530" width="16.7109375" style="35" customWidth="1"/>
    <col min="11531" max="11531" width="17.7109375" style="35" customWidth="1"/>
    <col min="11532" max="11532" width="16.140625" style="35" customWidth="1"/>
    <col min="11533" max="11533" width="27.140625" style="35" customWidth="1"/>
    <col min="11534" max="11534" width="12.42578125" style="35" customWidth="1"/>
    <col min="11535" max="11535" width="11.7109375" style="35" customWidth="1"/>
    <col min="11536" max="11536" width="18.140625" style="35" customWidth="1"/>
    <col min="11537" max="11537" width="18.28515625" style="35" customWidth="1"/>
    <col min="11538" max="11538" width="16.7109375" style="35" customWidth="1"/>
    <col min="11539" max="11539" width="17.85546875" style="35" customWidth="1"/>
    <col min="11540" max="11540" width="16.85546875" style="35" customWidth="1"/>
    <col min="11541" max="11541" width="15.7109375" style="35" bestFit="1" customWidth="1"/>
    <col min="11542" max="11542" width="15.28515625" style="35" customWidth="1"/>
    <col min="11543" max="11543" width="24.7109375" style="35" customWidth="1"/>
    <col min="11544" max="11544" width="10.28515625" style="35" customWidth="1"/>
    <col min="11545" max="11545" width="9.28515625" style="35" bestFit="1" customWidth="1"/>
    <col min="11546" max="11781" width="9.140625" style="35"/>
    <col min="11782" max="11782" width="15.85546875" style="35" customWidth="1"/>
    <col min="11783" max="11783" width="15.28515625" style="35" customWidth="1"/>
    <col min="11784" max="11784" width="16.85546875" style="35" customWidth="1"/>
    <col min="11785" max="11785" width="21.42578125" style="35" customWidth="1"/>
    <col min="11786" max="11786" width="16.7109375" style="35" customWidth="1"/>
    <col min="11787" max="11787" width="17.7109375" style="35" customWidth="1"/>
    <col min="11788" max="11788" width="16.140625" style="35" customWidth="1"/>
    <col min="11789" max="11789" width="27.140625" style="35" customWidth="1"/>
    <col min="11790" max="11790" width="12.42578125" style="35" customWidth="1"/>
    <col min="11791" max="11791" width="11.7109375" style="35" customWidth="1"/>
    <col min="11792" max="11792" width="18.140625" style="35" customWidth="1"/>
    <col min="11793" max="11793" width="18.28515625" style="35" customWidth="1"/>
    <col min="11794" max="11794" width="16.7109375" style="35" customWidth="1"/>
    <col min="11795" max="11795" width="17.85546875" style="35" customWidth="1"/>
    <col min="11796" max="11796" width="16.85546875" style="35" customWidth="1"/>
    <col min="11797" max="11797" width="15.7109375" style="35" bestFit="1" customWidth="1"/>
    <col min="11798" max="11798" width="15.28515625" style="35" customWidth="1"/>
    <col min="11799" max="11799" width="24.7109375" style="35" customWidth="1"/>
    <col min="11800" max="11800" width="10.28515625" style="35" customWidth="1"/>
    <col min="11801" max="11801" width="9.28515625" style="35" bestFit="1" customWidth="1"/>
    <col min="11802" max="12037" width="9.140625" style="35"/>
    <col min="12038" max="12038" width="15.85546875" style="35" customWidth="1"/>
    <col min="12039" max="12039" width="15.28515625" style="35" customWidth="1"/>
    <col min="12040" max="12040" width="16.85546875" style="35" customWidth="1"/>
    <col min="12041" max="12041" width="21.42578125" style="35" customWidth="1"/>
    <col min="12042" max="12042" width="16.7109375" style="35" customWidth="1"/>
    <col min="12043" max="12043" width="17.7109375" style="35" customWidth="1"/>
    <col min="12044" max="12044" width="16.140625" style="35" customWidth="1"/>
    <col min="12045" max="12045" width="27.140625" style="35" customWidth="1"/>
    <col min="12046" max="12046" width="12.42578125" style="35" customWidth="1"/>
    <col min="12047" max="12047" width="11.7109375" style="35" customWidth="1"/>
    <col min="12048" max="12048" width="18.140625" style="35" customWidth="1"/>
    <col min="12049" max="12049" width="18.28515625" style="35" customWidth="1"/>
    <col min="12050" max="12050" width="16.7109375" style="35" customWidth="1"/>
    <col min="12051" max="12051" width="17.85546875" style="35" customWidth="1"/>
    <col min="12052" max="12052" width="16.85546875" style="35" customWidth="1"/>
    <col min="12053" max="12053" width="15.7109375" style="35" bestFit="1" customWidth="1"/>
    <col min="12054" max="12054" width="15.28515625" style="35" customWidth="1"/>
    <col min="12055" max="12055" width="24.7109375" style="35" customWidth="1"/>
    <col min="12056" max="12056" width="10.28515625" style="35" customWidth="1"/>
    <col min="12057" max="12057" width="9.28515625" style="35" bestFit="1" customWidth="1"/>
    <col min="12058" max="12293" width="9.140625" style="35"/>
    <col min="12294" max="12294" width="15.85546875" style="35" customWidth="1"/>
    <col min="12295" max="12295" width="15.28515625" style="35" customWidth="1"/>
    <col min="12296" max="12296" width="16.85546875" style="35" customWidth="1"/>
    <col min="12297" max="12297" width="21.42578125" style="35" customWidth="1"/>
    <col min="12298" max="12298" width="16.7109375" style="35" customWidth="1"/>
    <col min="12299" max="12299" width="17.7109375" style="35" customWidth="1"/>
    <col min="12300" max="12300" width="16.140625" style="35" customWidth="1"/>
    <col min="12301" max="12301" width="27.140625" style="35" customWidth="1"/>
    <col min="12302" max="12302" width="12.42578125" style="35" customWidth="1"/>
    <col min="12303" max="12303" width="11.7109375" style="35" customWidth="1"/>
    <col min="12304" max="12304" width="18.140625" style="35" customWidth="1"/>
    <col min="12305" max="12305" width="18.28515625" style="35" customWidth="1"/>
    <col min="12306" max="12306" width="16.7109375" style="35" customWidth="1"/>
    <col min="12307" max="12307" width="17.85546875" style="35" customWidth="1"/>
    <col min="12308" max="12308" width="16.85546875" style="35" customWidth="1"/>
    <col min="12309" max="12309" width="15.7109375" style="35" bestFit="1" customWidth="1"/>
    <col min="12310" max="12310" width="15.28515625" style="35" customWidth="1"/>
    <col min="12311" max="12311" width="24.7109375" style="35" customWidth="1"/>
    <col min="12312" max="12312" width="10.28515625" style="35" customWidth="1"/>
    <col min="12313" max="12313" width="9.28515625" style="35" bestFit="1" customWidth="1"/>
    <col min="12314" max="12549" width="9.140625" style="35"/>
    <col min="12550" max="12550" width="15.85546875" style="35" customWidth="1"/>
    <col min="12551" max="12551" width="15.28515625" style="35" customWidth="1"/>
    <col min="12552" max="12552" width="16.85546875" style="35" customWidth="1"/>
    <col min="12553" max="12553" width="21.42578125" style="35" customWidth="1"/>
    <col min="12554" max="12554" width="16.7109375" style="35" customWidth="1"/>
    <col min="12555" max="12555" width="17.7109375" style="35" customWidth="1"/>
    <col min="12556" max="12556" width="16.140625" style="35" customWidth="1"/>
    <col min="12557" max="12557" width="27.140625" style="35" customWidth="1"/>
    <col min="12558" max="12558" width="12.42578125" style="35" customWidth="1"/>
    <col min="12559" max="12559" width="11.7109375" style="35" customWidth="1"/>
    <col min="12560" max="12560" width="18.140625" style="35" customWidth="1"/>
    <col min="12561" max="12561" width="18.28515625" style="35" customWidth="1"/>
    <col min="12562" max="12562" width="16.7109375" style="35" customWidth="1"/>
    <col min="12563" max="12563" width="17.85546875" style="35" customWidth="1"/>
    <col min="12564" max="12564" width="16.85546875" style="35" customWidth="1"/>
    <col min="12565" max="12565" width="15.7109375" style="35" bestFit="1" customWidth="1"/>
    <col min="12566" max="12566" width="15.28515625" style="35" customWidth="1"/>
    <col min="12567" max="12567" width="24.7109375" style="35" customWidth="1"/>
    <col min="12568" max="12568" width="10.28515625" style="35" customWidth="1"/>
    <col min="12569" max="12569" width="9.28515625" style="35" bestFit="1" customWidth="1"/>
    <col min="12570" max="12805" width="9.140625" style="35"/>
    <col min="12806" max="12806" width="15.85546875" style="35" customWidth="1"/>
    <col min="12807" max="12807" width="15.28515625" style="35" customWidth="1"/>
    <col min="12808" max="12808" width="16.85546875" style="35" customWidth="1"/>
    <col min="12809" max="12809" width="21.42578125" style="35" customWidth="1"/>
    <col min="12810" max="12810" width="16.7109375" style="35" customWidth="1"/>
    <col min="12811" max="12811" width="17.7109375" style="35" customWidth="1"/>
    <col min="12812" max="12812" width="16.140625" style="35" customWidth="1"/>
    <col min="12813" max="12813" width="27.140625" style="35" customWidth="1"/>
    <col min="12814" max="12814" width="12.42578125" style="35" customWidth="1"/>
    <col min="12815" max="12815" width="11.7109375" style="35" customWidth="1"/>
    <col min="12816" max="12816" width="18.140625" style="35" customWidth="1"/>
    <col min="12817" max="12817" width="18.28515625" style="35" customWidth="1"/>
    <col min="12818" max="12818" width="16.7109375" style="35" customWidth="1"/>
    <col min="12819" max="12819" width="17.85546875" style="35" customWidth="1"/>
    <col min="12820" max="12820" width="16.85546875" style="35" customWidth="1"/>
    <col min="12821" max="12821" width="15.7109375" style="35" bestFit="1" customWidth="1"/>
    <col min="12822" max="12822" width="15.28515625" style="35" customWidth="1"/>
    <col min="12823" max="12823" width="24.7109375" style="35" customWidth="1"/>
    <col min="12824" max="12824" width="10.28515625" style="35" customWidth="1"/>
    <col min="12825" max="12825" width="9.28515625" style="35" bestFit="1" customWidth="1"/>
    <col min="12826" max="13061" width="9.140625" style="35"/>
    <col min="13062" max="13062" width="15.85546875" style="35" customWidth="1"/>
    <col min="13063" max="13063" width="15.28515625" style="35" customWidth="1"/>
    <col min="13064" max="13064" width="16.85546875" style="35" customWidth="1"/>
    <col min="13065" max="13065" width="21.42578125" style="35" customWidth="1"/>
    <col min="13066" max="13066" width="16.7109375" style="35" customWidth="1"/>
    <col min="13067" max="13067" width="17.7109375" style="35" customWidth="1"/>
    <col min="13068" max="13068" width="16.140625" style="35" customWidth="1"/>
    <col min="13069" max="13069" width="27.140625" style="35" customWidth="1"/>
    <col min="13070" max="13070" width="12.42578125" style="35" customWidth="1"/>
    <col min="13071" max="13071" width="11.7109375" style="35" customWidth="1"/>
    <col min="13072" max="13072" width="18.140625" style="35" customWidth="1"/>
    <col min="13073" max="13073" width="18.28515625" style="35" customWidth="1"/>
    <col min="13074" max="13074" width="16.7109375" style="35" customWidth="1"/>
    <col min="13075" max="13075" width="17.85546875" style="35" customWidth="1"/>
    <col min="13076" max="13076" width="16.85546875" style="35" customWidth="1"/>
    <col min="13077" max="13077" width="15.7109375" style="35" bestFit="1" customWidth="1"/>
    <col min="13078" max="13078" width="15.28515625" style="35" customWidth="1"/>
    <col min="13079" max="13079" width="24.7109375" style="35" customWidth="1"/>
    <col min="13080" max="13080" width="10.28515625" style="35" customWidth="1"/>
    <col min="13081" max="13081" width="9.28515625" style="35" bestFit="1" customWidth="1"/>
    <col min="13082" max="13317" width="9.140625" style="35"/>
    <col min="13318" max="13318" width="15.85546875" style="35" customWidth="1"/>
    <col min="13319" max="13319" width="15.28515625" style="35" customWidth="1"/>
    <col min="13320" max="13320" width="16.85546875" style="35" customWidth="1"/>
    <col min="13321" max="13321" width="21.42578125" style="35" customWidth="1"/>
    <col min="13322" max="13322" width="16.7109375" style="35" customWidth="1"/>
    <col min="13323" max="13323" width="17.7109375" style="35" customWidth="1"/>
    <col min="13324" max="13324" width="16.140625" style="35" customWidth="1"/>
    <col min="13325" max="13325" width="27.140625" style="35" customWidth="1"/>
    <col min="13326" max="13326" width="12.42578125" style="35" customWidth="1"/>
    <col min="13327" max="13327" width="11.7109375" style="35" customWidth="1"/>
    <col min="13328" max="13328" width="18.140625" style="35" customWidth="1"/>
    <col min="13329" max="13329" width="18.28515625" style="35" customWidth="1"/>
    <col min="13330" max="13330" width="16.7109375" style="35" customWidth="1"/>
    <col min="13331" max="13331" width="17.85546875" style="35" customWidth="1"/>
    <col min="13332" max="13332" width="16.85546875" style="35" customWidth="1"/>
    <col min="13333" max="13333" width="15.7109375" style="35" bestFit="1" customWidth="1"/>
    <col min="13334" max="13334" width="15.28515625" style="35" customWidth="1"/>
    <col min="13335" max="13335" width="24.7109375" style="35" customWidth="1"/>
    <col min="13336" max="13336" width="10.28515625" style="35" customWidth="1"/>
    <col min="13337" max="13337" width="9.28515625" style="35" bestFit="1" customWidth="1"/>
    <col min="13338" max="13573" width="9.140625" style="35"/>
    <col min="13574" max="13574" width="15.85546875" style="35" customWidth="1"/>
    <col min="13575" max="13575" width="15.28515625" style="35" customWidth="1"/>
    <col min="13576" max="13576" width="16.85546875" style="35" customWidth="1"/>
    <col min="13577" max="13577" width="21.42578125" style="35" customWidth="1"/>
    <col min="13578" max="13578" width="16.7109375" style="35" customWidth="1"/>
    <col min="13579" max="13579" width="17.7109375" style="35" customWidth="1"/>
    <col min="13580" max="13580" width="16.140625" style="35" customWidth="1"/>
    <col min="13581" max="13581" width="27.140625" style="35" customWidth="1"/>
    <col min="13582" max="13582" width="12.42578125" style="35" customWidth="1"/>
    <col min="13583" max="13583" width="11.7109375" style="35" customWidth="1"/>
    <col min="13584" max="13584" width="18.140625" style="35" customWidth="1"/>
    <col min="13585" max="13585" width="18.28515625" style="35" customWidth="1"/>
    <col min="13586" max="13586" width="16.7109375" style="35" customWidth="1"/>
    <col min="13587" max="13587" width="17.85546875" style="35" customWidth="1"/>
    <col min="13588" max="13588" width="16.85546875" style="35" customWidth="1"/>
    <col min="13589" max="13589" width="15.7109375" style="35" bestFit="1" customWidth="1"/>
    <col min="13590" max="13590" width="15.28515625" style="35" customWidth="1"/>
    <col min="13591" max="13591" width="24.7109375" style="35" customWidth="1"/>
    <col min="13592" max="13592" width="10.28515625" style="35" customWidth="1"/>
    <col min="13593" max="13593" width="9.28515625" style="35" bestFit="1" customWidth="1"/>
    <col min="13594" max="13829" width="9.140625" style="35"/>
    <col min="13830" max="13830" width="15.85546875" style="35" customWidth="1"/>
    <col min="13831" max="13831" width="15.28515625" style="35" customWidth="1"/>
    <col min="13832" max="13832" width="16.85546875" style="35" customWidth="1"/>
    <col min="13833" max="13833" width="21.42578125" style="35" customWidth="1"/>
    <col min="13834" max="13834" width="16.7109375" style="35" customWidth="1"/>
    <col min="13835" max="13835" width="17.7109375" style="35" customWidth="1"/>
    <col min="13836" max="13836" width="16.140625" style="35" customWidth="1"/>
    <col min="13837" max="13837" width="27.140625" style="35" customWidth="1"/>
    <col min="13838" max="13838" width="12.42578125" style="35" customWidth="1"/>
    <col min="13839" max="13839" width="11.7109375" style="35" customWidth="1"/>
    <col min="13840" max="13840" width="18.140625" style="35" customWidth="1"/>
    <col min="13841" max="13841" width="18.28515625" style="35" customWidth="1"/>
    <col min="13842" max="13842" width="16.7109375" style="35" customWidth="1"/>
    <col min="13843" max="13843" width="17.85546875" style="35" customWidth="1"/>
    <col min="13844" max="13844" width="16.85546875" style="35" customWidth="1"/>
    <col min="13845" max="13845" width="15.7109375" style="35" bestFit="1" customWidth="1"/>
    <col min="13846" max="13846" width="15.28515625" style="35" customWidth="1"/>
    <col min="13847" max="13847" width="24.7109375" style="35" customWidth="1"/>
    <col min="13848" max="13848" width="10.28515625" style="35" customWidth="1"/>
    <col min="13849" max="13849" width="9.28515625" style="35" bestFit="1" customWidth="1"/>
    <col min="13850" max="14085" width="9.140625" style="35"/>
    <col min="14086" max="14086" width="15.85546875" style="35" customWidth="1"/>
    <col min="14087" max="14087" width="15.28515625" style="35" customWidth="1"/>
    <col min="14088" max="14088" width="16.85546875" style="35" customWidth="1"/>
    <col min="14089" max="14089" width="21.42578125" style="35" customWidth="1"/>
    <col min="14090" max="14090" width="16.7109375" style="35" customWidth="1"/>
    <col min="14091" max="14091" width="17.7109375" style="35" customWidth="1"/>
    <col min="14092" max="14092" width="16.140625" style="35" customWidth="1"/>
    <col min="14093" max="14093" width="27.140625" style="35" customWidth="1"/>
    <col min="14094" max="14094" width="12.42578125" style="35" customWidth="1"/>
    <col min="14095" max="14095" width="11.7109375" style="35" customWidth="1"/>
    <col min="14096" max="14096" width="18.140625" style="35" customWidth="1"/>
    <col min="14097" max="14097" width="18.28515625" style="35" customWidth="1"/>
    <col min="14098" max="14098" width="16.7109375" style="35" customWidth="1"/>
    <col min="14099" max="14099" width="17.85546875" style="35" customWidth="1"/>
    <col min="14100" max="14100" width="16.85546875" style="35" customWidth="1"/>
    <col min="14101" max="14101" width="15.7109375" style="35" bestFit="1" customWidth="1"/>
    <col min="14102" max="14102" width="15.28515625" style="35" customWidth="1"/>
    <col min="14103" max="14103" width="24.7109375" style="35" customWidth="1"/>
    <col min="14104" max="14104" width="10.28515625" style="35" customWidth="1"/>
    <col min="14105" max="14105" width="9.28515625" style="35" bestFit="1" customWidth="1"/>
    <col min="14106" max="14341" width="9.140625" style="35"/>
    <col min="14342" max="14342" width="15.85546875" style="35" customWidth="1"/>
    <col min="14343" max="14343" width="15.28515625" style="35" customWidth="1"/>
    <col min="14344" max="14344" width="16.85546875" style="35" customWidth="1"/>
    <col min="14345" max="14345" width="21.42578125" style="35" customWidth="1"/>
    <col min="14346" max="14346" width="16.7109375" style="35" customWidth="1"/>
    <col min="14347" max="14347" width="17.7109375" style="35" customWidth="1"/>
    <col min="14348" max="14348" width="16.140625" style="35" customWidth="1"/>
    <col min="14349" max="14349" width="27.140625" style="35" customWidth="1"/>
    <col min="14350" max="14350" width="12.42578125" style="35" customWidth="1"/>
    <col min="14351" max="14351" width="11.7109375" style="35" customWidth="1"/>
    <col min="14352" max="14352" width="18.140625" style="35" customWidth="1"/>
    <col min="14353" max="14353" width="18.28515625" style="35" customWidth="1"/>
    <col min="14354" max="14354" width="16.7109375" style="35" customWidth="1"/>
    <col min="14355" max="14355" width="17.85546875" style="35" customWidth="1"/>
    <col min="14356" max="14356" width="16.85546875" style="35" customWidth="1"/>
    <col min="14357" max="14357" width="15.7109375" style="35" bestFit="1" customWidth="1"/>
    <col min="14358" max="14358" width="15.28515625" style="35" customWidth="1"/>
    <col min="14359" max="14359" width="24.7109375" style="35" customWidth="1"/>
    <col min="14360" max="14360" width="10.28515625" style="35" customWidth="1"/>
    <col min="14361" max="14361" width="9.28515625" style="35" bestFit="1" customWidth="1"/>
    <col min="14362" max="14597" width="9.140625" style="35"/>
    <col min="14598" max="14598" width="15.85546875" style="35" customWidth="1"/>
    <col min="14599" max="14599" width="15.28515625" style="35" customWidth="1"/>
    <col min="14600" max="14600" width="16.85546875" style="35" customWidth="1"/>
    <col min="14601" max="14601" width="21.42578125" style="35" customWidth="1"/>
    <col min="14602" max="14602" width="16.7109375" style="35" customWidth="1"/>
    <col min="14603" max="14603" width="17.7109375" style="35" customWidth="1"/>
    <col min="14604" max="14604" width="16.140625" style="35" customWidth="1"/>
    <col min="14605" max="14605" width="27.140625" style="35" customWidth="1"/>
    <col min="14606" max="14606" width="12.42578125" style="35" customWidth="1"/>
    <col min="14607" max="14607" width="11.7109375" style="35" customWidth="1"/>
    <col min="14608" max="14608" width="18.140625" style="35" customWidth="1"/>
    <col min="14609" max="14609" width="18.28515625" style="35" customWidth="1"/>
    <col min="14610" max="14610" width="16.7109375" style="35" customWidth="1"/>
    <col min="14611" max="14611" width="17.85546875" style="35" customWidth="1"/>
    <col min="14612" max="14612" width="16.85546875" style="35" customWidth="1"/>
    <col min="14613" max="14613" width="15.7109375" style="35" bestFit="1" customWidth="1"/>
    <col min="14614" max="14614" width="15.28515625" style="35" customWidth="1"/>
    <col min="14615" max="14615" width="24.7109375" style="35" customWidth="1"/>
    <col min="14616" max="14616" width="10.28515625" style="35" customWidth="1"/>
    <col min="14617" max="14617" width="9.28515625" style="35" bestFit="1" customWidth="1"/>
    <col min="14618" max="14853" width="9.140625" style="35"/>
    <col min="14854" max="14854" width="15.85546875" style="35" customWidth="1"/>
    <col min="14855" max="14855" width="15.28515625" style="35" customWidth="1"/>
    <col min="14856" max="14856" width="16.85546875" style="35" customWidth="1"/>
    <col min="14857" max="14857" width="21.42578125" style="35" customWidth="1"/>
    <col min="14858" max="14858" width="16.7109375" style="35" customWidth="1"/>
    <col min="14859" max="14859" width="17.7109375" style="35" customWidth="1"/>
    <col min="14860" max="14860" width="16.140625" style="35" customWidth="1"/>
    <col min="14861" max="14861" width="27.140625" style="35" customWidth="1"/>
    <col min="14862" max="14862" width="12.42578125" style="35" customWidth="1"/>
    <col min="14863" max="14863" width="11.7109375" style="35" customWidth="1"/>
    <col min="14864" max="14864" width="18.140625" style="35" customWidth="1"/>
    <col min="14865" max="14865" width="18.28515625" style="35" customWidth="1"/>
    <col min="14866" max="14866" width="16.7109375" style="35" customWidth="1"/>
    <col min="14867" max="14867" width="17.85546875" style="35" customWidth="1"/>
    <col min="14868" max="14868" width="16.85546875" style="35" customWidth="1"/>
    <col min="14869" max="14869" width="15.7109375" style="35" bestFit="1" customWidth="1"/>
    <col min="14870" max="14870" width="15.28515625" style="35" customWidth="1"/>
    <col min="14871" max="14871" width="24.7109375" style="35" customWidth="1"/>
    <col min="14872" max="14872" width="10.28515625" style="35" customWidth="1"/>
    <col min="14873" max="14873" width="9.28515625" style="35" bestFit="1" customWidth="1"/>
    <col min="14874" max="15109" width="9.140625" style="35"/>
    <col min="15110" max="15110" width="15.85546875" style="35" customWidth="1"/>
    <col min="15111" max="15111" width="15.28515625" style="35" customWidth="1"/>
    <col min="15112" max="15112" width="16.85546875" style="35" customWidth="1"/>
    <col min="15113" max="15113" width="21.42578125" style="35" customWidth="1"/>
    <col min="15114" max="15114" width="16.7109375" style="35" customWidth="1"/>
    <col min="15115" max="15115" width="17.7109375" style="35" customWidth="1"/>
    <col min="15116" max="15116" width="16.140625" style="35" customWidth="1"/>
    <col min="15117" max="15117" width="27.140625" style="35" customWidth="1"/>
    <col min="15118" max="15118" width="12.42578125" style="35" customWidth="1"/>
    <col min="15119" max="15119" width="11.7109375" style="35" customWidth="1"/>
    <col min="15120" max="15120" width="18.140625" style="35" customWidth="1"/>
    <col min="15121" max="15121" width="18.28515625" style="35" customWidth="1"/>
    <col min="15122" max="15122" width="16.7109375" style="35" customWidth="1"/>
    <col min="15123" max="15123" width="17.85546875" style="35" customWidth="1"/>
    <col min="15124" max="15124" width="16.85546875" style="35" customWidth="1"/>
    <col min="15125" max="15125" width="15.7109375" style="35" bestFit="1" customWidth="1"/>
    <col min="15126" max="15126" width="15.28515625" style="35" customWidth="1"/>
    <col min="15127" max="15127" width="24.7109375" style="35" customWidth="1"/>
    <col min="15128" max="15128" width="10.28515625" style="35" customWidth="1"/>
    <col min="15129" max="15129" width="9.28515625" style="35" bestFit="1" customWidth="1"/>
    <col min="15130" max="15365" width="9.140625" style="35"/>
    <col min="15366" max="15366" width="15.85546875" style="35" customWidth="1"/>
    <col min="15367" max="15367" width="15.28515625" style="35" customWidth="1"/>
    <col min="15368" max="15368" width="16.85546875" style="35" customWidth="1"/>
    <col min="15369" max="15369" width="21.42578125" style="35" customWidth="1"/>
    <col min="15370" max="15370" width="16.7109375" style="35" customWidth="1"/>
    <col min="15371" max="15371" width="17.7109375" style="35" customWidth="1"/>
    <col min="15372" max="15372" width="16.140625" style="35" customWidth="1"/>
    <col min="15373" max="15373" width="27.140625" style="35" customWidth="1"/>
    <col min="15374" max="15374" width="12.42578125" style="35" customWidth="1"/>
    <col min="15375" max="15375" width="11.7109375" style="35" customWidth="1"/>
    <col min="15376" max="15376" width="18.140625" style="35" customWidth="1"/>
    <col min="15377" max="15377" width="18.28515625" style="35" customWidth="1"/>
    <col min="15378" max="15378" width="16.7109375" style="35" customWidth="1"/>
    <col min="15379" max="15379" width="17.85546875" style="35" customWidth="1"/>
    <col min="15380" max="15380" width="16.85546875" style="35" customWidth="1"/>
    <col min="15381" max="15381" width="15.7109375" style="35" bestFit="1" customWidth="1"/>
    <col min="15382" max="15382" width="15.28515625" style="35" customWidth="1"/>
    <col min="15383" max="15383" width="24.7109375" style="35" customWidth="1"/>
    <col min="15384" max="15384" width="10.28515625" style="35" customWidth="1"/>
    <col min="15385" max="15385" width="9.28515625" style="35" bestFit="1" customWidth="1"/>
    <col min="15386" max="15621" width="9.140625" style="35"/>
    <col min="15622" max="15622" width="15.85546875" style="35" customWidth="1"/>
    <col min="15623" max="15623" width="15.28515625" style="35" customWidth="1"/>
    <col min="15624" max="15624" width="16.85546875" style="35" customWidth="1"/>
    <col min="15625" max="15625" width="21.42578125" style="35" customWidth="1"/>
    <col min="15626" max="15626" width="16.7109375" style="35" customWidth="1"/>
    <col min="15627" max="15627" width="17.7109375" style="35" customWidth="1"/>
    <col min="15628" max="15628" width="16.140625" style="35" customWidth="1"/>
    <col min="15629" max="15629" width="27.140625" style="35" customWidth="1"/>
    <col min="15630" max="15630" width="12.42578125" style="35" customWidth="1"/>
    <col min="15631" max="15631" width="11.7109375" style="35" customWidth="1"/>
    <col min="15632" max="15632" width="18.140625" style="35" customWidth="1"/>
    <col min="15633" max="15633" width="18.28515625" style="35" customWidth="1"/>
    <col min="15634" max="15634" width="16.7109375" style="35" customWidth="1"/>
    <col min="15635" max="15635" width="17.85546875" style="35" customWidth="1"/>
    <col min="15636" max="15636" width="16.85546875" style="35" customWidth="1"/>
    <col min="15637" max="15637" width="15.7109375" style="35" bestFit="1" customWidth="1"/>
    <col min="15638" max="15638" width="15.28515625" style="35" customWidth="1"/>
    <col min="15639" max="15639" width="24.7109375" style="35" customWidth="1"/>
    <col min="15640" max="15640" width="10.28515625" style="35" customWidth="1"/>
    <col min="15641" max="15641" width="9.28515625" style="35" bestFit="1" customWidth="1"/>
    <col min="15642" max="15877" width="9.140625" style="35"/>
    <col min="15878" max="15878" width="15.85546875" style="35" customWidth="1"/>
    <col min="15879" max="15879" width="15.28515625" style="35" customWidth="1"/>
    <col min="15880" max="15880" width="16.85546875" style="35" customWidth="1"/>
    <col min="15881" max="15881" width="21.42578125" style="35" customWidth="1"/>
    <col min="15882" max="15882" width="16.7109375" style="35" customWidth="1"/>
    <col min="15883" max="15883" width="17.7109375" style="35" customWidth="1"/>
    <col min="15884" max="15884" width="16.140625" style="35" customWidth="1"/>
    <col min="15885" max="15885" width="27.140625" style="35" customWidth="1"/>
    <col min="15886" max="15886" width="12.42578125" style="35" customWidth="1"/>
    <col min="15887" max="15887" width="11.7109375" style="35" customWidth="1"/>
    <col min="15888" max="15888" width="18.140625" style="35" customWidth="1"/>
    <col min="15889" max="15889" width="18.28515625" style="35" customWidth="1"/>
    <col min="15890" max="15890" width="16.7109375" style="35" customWidth="1"/>
    <col min="15891" max="15891" width="17.85546875" style="35" customWidth="1"/>
    <col min="15892" max="15892" width="16.85546875" style="35" customWidth="1"/>
    <col min="15893" max="15893" width="15.7109375" style="35" bestFit="1" customWidth="1"/>
    <col min="15894" max="15894" width="15.28515625" style="35" customWidth="1"/>
    <col min="15895" max="15895" width="24.7109375" style="35" customWidth="1"/>
    <col min="15896" max="15896" width="10.28515625" style="35" customWidth="1"/>
    <col min="15897" max="15897" width="9.28515625" style="35" bestFit="1" customWidth="1"/>
    <col min="15898" max="16133" width="9.140625" style="35"/>
    <col min="16134" max="16134" width="15.85546875" style="35" customWidth="1"/>
    <col min="16135" max="16135" width="15.28515625" style="35" customWidth="1"/>
    <col min="16136" max="16136" width="16.85546875" style="35" customWidth="1"/>
    <col min="16137" max="16137" width="21.42578125" style="35" customWidth="1"/>
    <col min="16138" max="16138" width="16.7109375" style="35" customWidth="1"/>
    <col min="16139" max="16139" width="17.7109375" style="35" customWidth="1"/>
    <col min="16140" max="16140" width="16.140625" style="35" customWidth="1"/>
    <col min="16141" max="16141" width="27.140625" style="35" customWidth="1"/>
    <col min="16142" max="16142" width="12.42578125" style="35" customWidth="1"/>
    <col min="16143" max="16143" width="11.7109375" style="35" customWidth="1"/>
    <col min="16144" max="16144" width="18.140625" style="35" customWidth="1"/>
    <col min="16145" max="16145" width="18.28515625" style="35" customWidth="1"/>
    <col min="16146" max="16146" width="16.7109375" style="35" customWidth="1"/>
    <col min="16147" max="16147" width="17.85546875" style="35" customWidth="1"/>
    <col min="16148" max="16148" width="16.85546875" style="35" customWidth="1"/>
    <col min="16149" max="16149" width="15.7109375" style="35" bestFit="1" customWidth="1"/>
    <col min="16150" max="16150" width="15.28515625" style="35" customWidth="1"/>
    <col min="16151" max="16151" width="24.7109375" style="35" customWidth="1"/>
    <col min="16152" max="16152" width="10.28515625" style="35" customWidth="1"/>
    <col min="16153" max="16153" width="9.28515625" style="35" bestFit="1" customWidth="1"/>
    <col min="16154" max="16384" width="9.140625" style="35"/>
  </cols>
  <sheetData>
    <row r="1" spans="1:32" ht="17.25" thickTop="1" thickBot="1" x14ac:dyDescent="0.3">
      <c r="B1" s="360"/>
      <c r="C1" s="32"/>
      <c r="D1" s="417"/>
      <c r="E1" s="417"/>
      <c r="F1" s="417"/>
      <c r="G1" s="417"/>
      <c r="H1" s="417"/>
      <c r="I1" s="417"/>
      <c r="J1" s="417"/>
      <c r="K1" s="417"/>
      <c r="L1" s="417"/>
      <c r="M1" s="417"/>
      <c r="N1" s="417"/>
      <c r="O1" s="417"/>
      <c r="P1" s="417"/>
      <c r="Q1" s="417"/>
      <c r="R1" s="417"/>
      <c r="S1" s="417"/>
      <c r="T1" s="318"/>
      <c r="U1" s="318"/>
      <c r="V1" s="318"/>
      <c r="W1" s="318"/>
      <c r="X1" s="33"/>
      <c r="Y1" s="34"/>
    </row>
    <row r="2" spans="1:32" ht="74.25" customHeight="1" thickTop="1" thickBot="1" x14ac:dyDescent="0.3">
      <c r="A2" s="363" t="s">
        <v>1062</v>
      </c>
      <c r="B2" s="355" t="s">
        <v>140</v>
      </c>
      <c r="C2" s="42" t="s">
        <v>1</v>
      </c>
      <c r="D2" s="42" t="s">
        <v>120</v>
      </c>
      <c r="E2" s="42" t="s">
        <v>134</v>
      </c>
      <c r="F2" s="42" t="s">
        <v>2</v>
      </c>
      <c r="G2" s="42" t="s">
        <v>3</v>
      </c>
      <c r="H2" s="42" t="s">
        <v>4</v>
      </c>
      <c r="I2" s="42" t="s">
        <v>141</v>
      </c>
      <c r="J2" s="42" t="s">
        <v>871</v>
      </c>
      <c r="K2" s="42" t="s">
        <v>5</v>
      </c>
      <c r="L2" s="42" t="s">
        <v>142</v>
      </c>
      <c r="M2" s="42" t="s">
        <v>872</v>
      </c>
      <c r="N2" s="297" t="s">
        <v>1043</v>
      </c>
      <c r="O2" s="43" t="s">
        <v>143</v>
      </c>
      <c r="P2" s="43" t="s">
        <v>321</v>
      </c>
      <c r="Q2" s="42" t="s">
        <v>145</v>
      </c>
      <c r="R2" s="43" t="s">
        <v>146</v>
      </c>
      <c r="S2" s="43" t="s">
        <v>147</v>
      </c>
      <c r="T2" s="283" t="s">
        <v>961</v>
      </c>
      <c r="U2" s="283" t="s">
        <v>962</v>
      </c>
      <c r="V2" s="283" t="s">
        <v>963</v>
      </c>
      <c r="W2" s="283" t="s">
        <v>964</v>
      </c>
      <c r="X2" s="42" t="s">
        <v>148</v>
      </c>
      <c r="Y2" s="42" t="s">
        <v>394</v>
      </c>
      <c r="Z2" s="36"/>
      <c r="AA2" s="36"/>
      <c r="AB2" s="36"/>
      <c r="AC2" s="36"/>
      <c r="AD2" s="36"/>
      <c r="AE2" s="36"/>
      <c r="AF2" s="36"/>
    </row>
    <row r="3" spans="1:32" ht="36" customHeight="1" thickTop="1" thickBot="1" x14ac:dyDescent="0.3">
      <c r="B3" s="415" t="s">
        <v>944</v>
      </c>
      <c r="C3" s="415"/>
      <c r="D3" s="415"/>
      <c r="E3" s="415"/>
      <c r="F3" s="415"/>
      <c r="G3" s="415"/>
      <c r="H3" s="415"/>
      <c r="I3" s="415"/>
      <c r="J3" s="415"/>
      <c r="K3" s="415"/>
      <c r="L3" s="415"/>
      <c r="M3" s="415"/>
      <c r="N3" s="415"/>
      <c r="O3" s="415"/>
      <c r="P3" s="415"/>
      <c r="Q3" s="415"/>
      <c r="R3" s="415"/>
      <c r="S3" s="415"/>
      <c r="T3" s="415"/>
      <c r="U3" s="415"/>
      <c r="V3" s="415"/>
      <c r="W3" s="415"/>
      <c r="X3" s="415"/>
      <c r="Y3" s="415"/>
      <c r="Z3" s="36"/>
      <c r="AA3" s="36"/>
      <c r="AB3" s="36"/>
      <c r="AC3" s="36"/>
      <c r="AD3" s="36"/>
      <c r="AE3" s="36"/>
      <c r="AF3" s="36"/>
    </row>
    <row r="4" spans="1:32" s="37" customFormat="1" ht="110.25" customHeight="1" thickTop="1" thickBot="1" x14ac:dyDescent="0.3">
      <c r="A4" s="365">
        <v>93</v>
      </c>
      <c r="B4" s="361" t="s">
        <v>404</v>
      </c>
      <c r="C4" s="45" t="s">
        <v>400</v>
      </c>
      <c r="D4" s="44" t="s">
        <v>405</v>
      </c>
      <c r="E4" s="44" t="s">
        <v>406</v>
      </c>
      <c r="F4" s="44" t="s">
        <v>406</v>
      </c>
      <c r="G4" s="44" t="s">
        <v>404</v>
      </c>
      <c r="H4" s="44" t="s">
        <v>407</v>
      </c>
      <c r="I4" s="44" t="s">
        <v>9</v>
      </c>
      <c r="J4" s="44"/>
      <c r="K4" s="46" t="s">
        <v>10</v>
      </c>
      <c r="L4" s="47" t="s">
        <v>544</v>
      </c>
      <c r="M4" s="47" t="s">
        <v>544</v>
      </c>
      <c r="N4" s="322"/>
      <c r="O4" s="48" t="s">
        <v>151</v>
      </c>
      <c r="P4" s="48" t="s">
        <v>152</v>
      </c>
      <c r="Q4" s="44" t="s">
        <v>406</v>
      </c>
      <c r="R4" s="47" t="s">
        <v>8</v>
      </c>
      <c r="S4" s="47" t="s">
        <v>8</v>
      </c>
      <c r="T4" s="322"/>
      <c r="U4" s="319" t="s">
        <v>406</v>
      </c>
      <c r="V4" s="322"/>
      <c r="W4" s="322"/>
      <c r="X4" s="48" t="s">
        <v>408</v>
      </c>
      <c r="Y4" s="43" t="s">
        <v>153</v>
      </c>
    </row>
    <row r="5" spans="1:32" s="37" customFormat="1" ht="165.75" customHeight="1" thickTop="1" thickBot="1" x14ac:dyDescent="0.3">
      <c r="A5" s="365">
        <v>94</v>
      </c>
      <c r="B5" s="362" t="s">
        <v>409</v>
      </c>
      <c r="C5" s="45" t="s">
        <v>400</v>
      </c>
      <c r="D5" s="45" t="s">
        <v>738</v>
      </c>
      <c r="E5" s="45" t="s">
        <v>410</v>
      </c>
      <c r="F5" s="45" t="s">
        <v>411</v>
      </c>
      <c r="G5" s="45" t="s">
        <v>412</v>
      </c>
      <c r="H5" s="45" t="s">
        <v>413</v>
      </c>
      <c r="I5" s="45" t="s">
        <v>9</v>
      </c>
      <c r="J5" s="45"/>
      <c r="K5" s="45" t="s">
        <v>10</v>
      </c>
      <c r="L5" s="47" t="s">
        <v>544</v>
      </c>
      <c r="M5" s="47" t="s">
        <v>544</v>
      </c>
      <c r="N5" s="322"/>
      <c r="O5" s="48" t="s">
        <v>151</v>
      </c>
      <c r="P5" s="50" t="s">
        <v>326</v>
      </c>
      <c r="Q5" s="45" t="s">
        <v>740</v>
      </c>
      <c r="R5" s="50"/>
      <c r="S5" s="50"/>
      <c r="T5" s="323"/>
      <c r="U5" s="319" t="s">
        <v>740</v>
      </c>
      <c r="V5" s="323"/>
      <c r="W5" s="323"/>
      <c r="X5" s="50" t="s">
        <v>739</v>
      </c>
      <c r="Y5" s="51" t="s">
        <v>162</v>
      </c>
    </row>
    <row r="6" spans="1:32" s="37" customFormat="1" ht="125.25" customHeight="1" thickTop="1" thickBot="1" x14ac:dyDescent="0.3">
      <c r="A6" s="365">
        <v>95</v>
      </c>
      <c r="B6" s="362" t="s">
        <v>409</v>
      </c>
      <c r="C6" s="45" t="s">
        <v>400</v>
      </c>
      <c r="D6" s="45" t="s">
        <v>414</v>
      </c>
      <c r="E6" s="45">
        <v>456</v>
      </c>
      <c r="F6" s="45">
        <v>456</v>
      </c>
      <c r="G6" s="45" t="s">
        <v>415</v>
      </c>
      <c r="H6" s="45" t="s">
        <v>416</v>
      </c>
      <c r="I6" s="45" t="s">
        <v>9</v>
      </c>
      <c r="J6" s="45"/>
      <c r="K6" s="45" t="s">
        <v>10</v>
      </c>
      <c r="L6" s="47" t="s">
        <v>544</v>
      </c>
      <c r="M6" s="47" t="s">
        <v>544</v>
      </c>
      <c r="N6" s="322"/>
      <c r="O6" s="50" t="s">
        <v>151</v>
      </c>
      <c r="P6" s="50" t="s">
        <v>152</v>
      </c>
      <c r="Q6" s="45" t="s">
        <v>417</v>
      </c>
      <c r="R6" s="50" t="s">
        <v>418</v>
      </c>
      <c r="S6" s="50" t="s">
        <v>419</v>
      </c>
      <c r="T6" s="323"/>
      <c r="U6" s="319" t="s">
        <v>417</v>
      </c>
      <c r="V6" s="323"/>
      <c r="W6" s="323"/>
      <c r="X6" s="50" t="s">
        <v>420</v>
      </c>
      <c r="Y6" s="51" t="s">
        <v>162</v>
      </c>
    </row>
    <row r="7" spans="1:32" s="37" customFormat="1" ht="96" customHeight="1" thickTop="1" thickBot="1" x14ac:dyDescent="0.3">
      <c r="A7" s="365">
        <v>96</v>
      </c>
      <c r="B7" s="362" t="s">
        <v>409</v>
      </c>
      <c r="C7" s="45" t="s">
        <v>400</v>
      </c>
      <c r="D7" s="45" t="s">
        <v>549</v>
      </c>
      <c r="E7" s="45">
        <v>2</v>
      </c>
      <c r="F7" s="45">
        <v>2</v>
      </c>
      <c r="G7" s="45" t="s">
        <v>421</v>
      </c>
      <c r="H7" s="45" t="s">
        <v>422</v>
      </c>
      <c r="I7" s="45" t="s">
        <v>9</v>
      </c>
      <c r="J7" s="45"/>
      <c r="K7" s="45" t="s">
        <v>10</v>
      </c>
      <c r="L7" s="47" t="s">
        <v>544</v>
      </c>
      <c r="M7" s="47" t="s">
        <v>544</v>
      </c>
      <c r="N7" s="322"/>
      <c r="O7" s="50" t="s">
        <v>151</v>
      </c>
      <c r="P7" s="50" t="s">
        <v>152</v>
      </c>
      <c r="Q7" s="45" t="s">
        <v>423</v>
      </c>
      <c r="R7" s="50"/>
      <c r="S7" s="50"/>
      <c r="T7" s="323"/>
      <c r="U7" s="319" t="s">
        <v>423</v>
      </c>
      <c r="V7" s="323"/>
      <c r="W7" s="323"/>
      <c r="X7" s="50" t="s">
        <v>424</v>
      </c>
      <c r="Y7" s="51" t="s">
        <v>162</v>
      </c>
    </row>
    <row r="8" spans="1:32" s="37" customFormat="1" ht="248.25" customHeight="1" thickTop="1" thickBot="1" x14ac:dyDescent="0.3">
      <c r="A8" s="365">
        <v>97</v>
      </c>
      <c r="B8" s="362" t="s">
        <v>425</v>
      </c>
      <c r="C8" s="45" t="s">
        <v>400</v>
      </c>
      <c r="D8" s="45" t="s">
        <v>550</v>
      </c>
      <c r="E8" s="45" t="s">
        <v>427</v>
      </c>
      <c r="F8" s="45" t="s">
        <v>742</v>
      </c>
      <c r="G8" s="45" t="s">
        <v>426</v>
      </c>
      <c r="H8" s="45" t="s">
        <v>741</v>
      </c>
      <c r="I8" s="45" t="s">
        <v>9</v>
      </c>
      <c r="J8" s="45"/>
      <c r="K8" s="45" t="s">
        <v>10</v>
      </c>
      <c r="L8" s="50" t="s">
        <v>151</v>
      </c>
      <c r="M8" s="50"/>
      <c r="N8" s="323"/>
      <c r="O8" s="50" t="s">
        <v>428</v>
      </c>
      <c r="P8" s="50" t="s">
        <v>267</v>
      </c>
      <c r="Q8" s="52" t="s">
        <v>429</v>
      </c>
      <c r="R8" s="53">
        <v>900000</v>
      </c>
      <c r="S8" s="53">
        <v>949000</v>
      </c>
      <c r="T8" s="298" t="s">
        <v>958</v>
      </c>
      <c r="U8" s="320" t="s">
        <v>1058</v>
      </c>
      <c r="V8" s="352" t="s">
        <v>1057</v>
      </c>
      <c r="W8" s="298" t="s">
        <v>957</v>
      </c>
      <c r="X8" s="54" t="s">
        <v>743</v>
      </c>
      <c r="Y8" s="51" t="s">
        <v>162</v>
      </c>
    </row>
    <row r="9" spans="1:32" s="37" customFormat="1" ht="201.75" customHeight="1" thickTop="1" thickBot="1" x14ac:dyDescent="0.3">
      <c r="A9" s="365">
        <v>98</v>
      </c>
      <c r="B9" s="361" t="s">
        <v>430</v>
      </c>
      <c r="C9" s="45" t="s">
        <v>400</v>
      </c>
      <c r="D9" s="44" t="s">
        <v>551</v>
      </c>
      <c r="E9" s="44" t="s">
        <v>431</v>
      </c>
      <c r="F9" s="44" t="s">
        <v>432</v>
      </c>
      <c r="G9" s="44" t="s">
        <v>433</v>
      </c>
      <c r="H9" s="44" t="s">
        <v>434</v>
      </c>
      <c r="I9" s="44" t="s">
        <v>9</v>
      </c>
      <c r="J9" s="44"/>
      <c r="K9" s="46" t="s">
        <v>10</v>
      </c>
      <c r="L9" s="47" t="s">
        <v>544</v>
      </c>
      <c r="M9" s="47" t="s">
        <v>544</v>
      </c>
      <c r="N9" s="322"/>
      <c r="O9" s="48" t="s">
        <v>188</v>
      </c>
      <c r="P9" s="48" t="s">
        <v>435</v>
      </c>
      <c r="Q9" s="46" t="s">
        <v>8</v>
      </c>
      <c r="R9" s="47" t="s">
        <v>8</v>
      </c>
      <c r="S9" s="47" t="s">
        <v>8</v>
      </c>
      <c r="T9" s="321" t="s">
        <v>8</v>
      </c>
      <c r="U9" s="321" t="s">
        <v>8</v>
      </c>
      <c r="V9" s="321" t="s">
        <v>8</v>
      </c>
      <c r="W9" s="321" t="s">
        <v>8</v>
      </c>
      <c r="X9" s="48" t="s">
        <v>436</v>
      </c>
      <c r="Y9" s="43" t="s">
        <v>153</v>
      </c>
    </row>
    <row r="10" spans="1:32" s="37" customFormat="1" ht="140.25" customHeight="1" thickTop="1" thickBot="1" x14ac:dyDescent="0.3">
      <c r="A10" s="365">
        <v>99</v>
      </c>
      <c r="B10" s="361" t="s">
        <v>430</v>
      </c>
      <c r="C10" s="45" t="s">
        <v>400</v>
      </c>
      <c r="D10" s="44" t="s">
        <v>552</v>
      </c>
      <c r="E10" s="44" t="s">
        <v>437</v>
      </c>
      <c r="F10" s="44" t="s">
        <v>438</v>
      </c>
      <c r="G10" s="44" t="s">
        <v>439</v>
      </c>
      <c r="H10" s="44" t="s">
        <v>440</v>
      </c>
      <c r="I10" s="44" t="s">
        <v>9</v>
      </c>
      <c r="J10" s="44"/>
      <c r="K10" s="46" t="s">
        <v>10</v>
      </c>
      <c r="L10" s="47" t="s">
        <v>544</v>
      </c>
      <c r="M10" s="47" t="s">
        <v>544</v>
      </c>
      <c r="N10" s="322"/>
      <c r="O10" s="48" t="s">
        <v>188</v>
      </c>
      <c r="P10" s="48" t="s">
        <v>435</v>
      </c>
      <c r="Q10" s="47" t="s">
        <v>8</v>
      </c>
      <c r="R10" s="47" t="s">
        <v>8</v>
      </c>
      <c r="S10" s="47" t="s">
        <v>8</v>
      </c>
      <c r="T10" s="321" t="s">
        <v>8</v>
      </c>
      <c r="U10" s="321" t="s">
        <v>8</v>
      </c>
      <c r="V10" s="321" t="s">
        <v>8</v>
      </c>
      <c r="W10" s="321" t="s">
        <v>8</v>
      </c>
      <c r="X10" s="48" t="s">
        <v>441</v>
      </c>
      <c r="Y10" s="43" t="s">
        <v>153</v>
      </c>
    </row>
    <row r="11" spans="1:32" s="37" customFormat="1" ht="149.25" customHeight="1" thickTop="1" thickBot="1" x14ac:dyDescent="0.3">
      <c r="A11" s="365">
        <v>100</v>
      </c>
      <c r="B11" s="361" t="s">
        <v>430</v>
      </c>
      <c r="C11" s="45" t="s">
        <v>400</v>
      </c>
      <c r="D11" s="44" t="s">
        <v>553</v>
      </c>
      <c r="E11" s="55">
        <v>1</v>
      </c>
      <c r="F11" s="55">
        <v>1</v>
      </c>
      <c r="G11" s="44" t="s">
        <v>442</v>
      </c>
      <c r="H11" s="44" t="s">
        <v>443</v>
      </c>
      <c r="I11" s="44" t="s">
        <v>9</v>
      </c>
      <c r="J11" s="44"/>
      <c r="K11" s="46" t="s">
        <v>10</v>
      </c>
      <c r="L11" s="47" t="s">
        <v>544</v>
      </c>
      <c r="M11" s="47" t="s">
        <v>544</v>
      </c>
      <c r="N11" s="322"/>
      <c r="O11" s="48" t="s">
        <v>151</v>
      </c>
      <c r="P11" s="48" t="s">
        <v>152</v>
      </c>
      <c r="Q11" s="55" t="s">
        <v>444</v>
      </c>
      <c r="R11" s="47" t="s">
        <v>8</v>
      </c>
      <c r="S11" s="47" t="s">
        <v>8</v>
      </c>
      <c r="T11" s="322"/>
      <c r="U11" s="322"/>
      <c r="V11" s="322"/>
      <c r="W11" s="322"/>
      <c r="X11" s="48" t="s">
        <v>445</v>
      </c>
      <c r="Y11" s="43" t="s">
        <v>153</v>
      </c>
    </row>
    <row r="12" spans="1:32" s="37" customFormat="1" ht="81" customHeight="1" thickTop="1" thickBot="1" x14ac:dyDescent="0.3">
      <c r="A12" s="365">
        <v>101</v>
      </c>
      <c r="B12" s="361" t="s">
        <v>430</v>
      </c>
      <c r="C12" s="45" t="s">
        <v>400</v>
      </c>
      <c r="D12" s="44" t="s">
        <v>446</v>
      </c>
      <c r="E12" s="56">
        <v>7</v>
      </c>
      <c r="F12" s="56">
        <v>7</v>
      </c>
      <c r="G12" s="44" t="s">
        <v>447</v>
      </c>
      <c r="H12" s="44" t="s">
        <v>448</v>
      </c>
      <c r="I12" s="44" t="s">
        <v>9</v>
      </c>
      <c r="J12" s="44"/>
      <c r="K12" s="46" t="s">
        <v>10</v>
      </c>
      <c r="L12" s="47" t="s">
        <v>544</v>
      </c>
      <c r="M12" s="47" t="s">
        <v>544</v>
      </c>
      <c r="N12" s="322"/>
      <c r="O12" s="48" t="s">
        <v>151</v>
      </c>
      <c r="P12" s="48" t="s">
        <v>152</v>
      </c>
      <c r="Q12" s="57">
        <v>1</v>
      </c>
      <c r="R12" s="47" t="s">
        <v>8</v>
      </c>
      <c r="S12" s="47" t="s">
        <v>8</v>
      </c>
      <c r="T12" s="322"/>
      <c r="U12" s="322"/>
      <c r="V12" s="322"/>
      <c r="W12" s="322"/>
      <c r="X12" s="48" t="s">
        <v>449</v>
      </c>
      <c r="Y12" s="43" t="s">
        <v>153</v>
      </c>
    </row>
    <row r="13" spans="1:32" s="37" customFormat="1" ht="117.75" customHeight="1" thickTop="1" thickBot="1" x14ac:dyDescent="0.3">
      <c r="A13" s="365">
        <v>102</v>
      </c>
      <c r="B13" s="361" t="s">
        <v>430</v>
      </c>
      <c r="C13" s="45" t="s">
        <v>400</v>
      </c>
      <c r="D13" s="44" t="s">
        <v>554</v>
      </c>
      <c r="E13" s="58">
        <v>4</v>
      </c>
      <c r="F13" s="58">
        <v>4</v>
      </c>
      <c r="G13" s="44" t="s">
        <v>450</v>
      </c>
      <c r="H13" s="44" t="s">
        <v>451</v>
      </c>
      <c r="I13" s="44" t="s">
        <v>9</v>
      </c>
      <c r="J13" s="44"/>
      <c r="K13" s="46" t="s">
        <v>10</v>
      </c>
      <c r="L13" s="47" t="s">
        <v>544</v>
      </c>
      <c r="M13" s="47" t="s">
        <v>544</v>
      </c>
      <c r="N13" s="322"/>
      <c r="O13" s="48" t="s">
        <v>151</v>
      </c>
      <c r="P13" s="48" t="s">
        <v>152</v>
      </c>
      <c r="Q13" s="57">
        <v>1</v>
      </c>
      <c r="R13" s="47" t="s">
        <v>8</v>
      </c>
      <c r="S13" s="47" t="s">
        <v>8</v>
      </c>
      <c r="T13" s="322"/>
      <c r="U13" s="322"/>
      <c r="V13" s="322"/>
      <c r="W13" s="322"/>
      <c r="X13" s="48" t="s">
        <v>452</v>
      </c>
      <c r="Y13" s="43" t="s">
        <v>153</v>
      </c>
    </row>
    <row r="14" spans="1:32" s="37" customFormat="1" ht="90" customHeight="1" thickTop="1" thickBot="1" x14ac:dyDescent="0.3">
      <c r="A14" s="365">
        <v>103</v>
      </c>
      <c r="B14" s="361" t="s">
        <v>430</v>
      </c>
      <c r="C14" s="45" t="s">
        <v>400</v>
      </c>
      <c r="D14" s="44" t="s">
        <v>453</v>
      </c>
      <c r="E14" s="58">
        <v>2</v>
      </c>
      <c r="F14" s="58">
        <v>2</v>
      </c>
      <c r="G14" s="44" t="s">
        <v>454</v>
      </c>
      <c r="H14" s="44" t="s">
        <v>455</v>
      </c>
      <c r="I14" s="44" t="s">
        <v>9</v>
      </c>
      <c r="J14" s="44"/>
      <c r="K14" s="46" t="s">
        <v>10</v>
      </c>
      <c r="L14" s="47" t="s">
        <v>544</v>
      </c>
      <c r="M14" s="47" t="s">
        <v>544</v>
      </c>
      <c r="N14" s="322"/>
      <c r="O14" s="48" t="s">
        <v>151</v>
      </c>
      <c r="P14" s="48" t="s">
        <v>152</v>
      </c>
      <c r="Q14" s="57" t="s">
        <v>8</v>
      </c>
      <c r="R14" s="47" t="s">
        <v>8</v>
      </c>
      <c r="S14" s="47" t="s">
        <v>8</v>
      </c>
      <c r="T14" s="322"/>
      <c r="U14" s="322"/>
      <c r="V14" s="322"/>
      <c r="W14" s="322"/>
      <c r="X14" s="48" t="s">
        <v>456</v>
      </c>
      <c r="Y14" s="59" t="s">
        <v>153</v>
      </c>
    </row>
    <row r="15" spans="1:32" s="37" customFormat="1" ht="289.5" customHeight="1" thickTop="1" thickBot="1" x14ac:dyDescent="0.3">
      <c r="A15" s="365">
        <v>104</v>
      </c>
      <c r="B15" s="362" t="s">
        <v>457</v>
      </c>
      <c r="C15" s="45" t="s">
        <v>400</v>
      </c>
      <c r="D15" s="45" t="s">
        <v>458</v>
      </c>
      <c r="E15" s="45" t="s">
        <v>459</v>
      </c>
      <c r="F15" s="45" t="s">
        <v>460</v>
      </c>
      <c r="G15" s="45" t="s">
        <v>461</v>
      </c>
      <c r="H15" s="45" t="s">
        <v>524</v>
      </c>
      <c r="I15" s="45" t="s">
        <v>462</v>
      </c>
      <c r="J15" s="45"/>
      <c r="K15" s="45" t="s">
        <v>10</v>
      </c>
      <c r="L15" s="60" t="s">
        <v>463</v>
      </c>
      <c r="M15" s="60">
        <v>0</v>
      </c>
      <c r="N15" s="322"/>
      <c r="O15" s="50" t="s">
        <v>151</v>
      </c>
      <c r="P15" s="50" t="s">
        <v>326</v>
      </c>
      <c r="Q15" s="48" t="s">
        <v>734</v>
      </c>
      <c r="R15" s="60"/>
      <c r="S15" s="60"/>
      <c r="T15" s="323" t="s">
        <v>734</v>
      </c>
      <c r="U15" s="323" t="s">
        <v>734</v>
      </c>
      <c r="V15" s="323" t="s">
        <v>734</v>
      </c>
      <c r="W15" s="323" t="s">
        <v>734</v>
      </c>
      <c r="X15" s="50" t="s">
        <v>523</v>
      </c>
      <c r="Y15" s="51" t="s">
        <v>162</v>
      </c>
    </row>
    <row r="16" spans="1:32" s="37" customFormat="1" ht="96.75" customHeight="1" thickTop="1" thickBot="1" x14ac:dyDescent="0.3">
      <c r="A16" s="365">
        <v>105</v>
      </c>
      <c r="B16" s="362" t="s">
        <v>457</v>
      </c>
      <c r="C16" s="45" t="s">
        <v>400</v>
      </c>
      <c r="D16" s="45" t="s">
        <v>529</v>
      </c>
      <c r="E16" s="45" t="s">
        <v>575</v>
      </c>
      <c r="F16" s="45" t="s">
        <v>464</v>
      </c>
      <c r="G16" s="45" t="s">
        <v>465</v>
      </c>
      <c r="H16" s="45" t="s">
        <v>525</v>
      </c>
      <c r="I16" s="45" t="s">
        <v>466</v>
      </c>
      <c r="J16" s="45"/>
      <c r="K16" s="45" t="s">
        <v>10</v>
      </c>
      <c r="L16" s="60" t="s">
        <v>467</v>
      </c>
      <c r="M16" s="60">
        <v>159226</v>
      </c>
      <c r="N16" s="322"/>
      <c r="O16" s="50" t="s">
        <v>151</v>
      </c>
      <c r="P16" s="50" t="s">
        <v>326</v>
      </c>
      <c r="Q16" s="50" t="s">
        <v>8</v>
      </c>
      <c r="R16" s="60"/>
      <c r="S16" s="60"/>
      <c r="T16" s="323" t="s">
        <v>8</v>
      </c>
      <c r="U16" s="323" t="s">
        <v>8</v>
      </c>
      <c r="V16" s="323" t="s">
        <v>8</v>
      </c>
      <c r="W16" s="323" t="s">
        <v>8</v>
      </c>
      <c r="X16" s="50" t="s">
        <v>526</v>
      </c>
      <c r="Y16" s="51" t="s">
        <v>162</v>
      </c>
    </row>
    <row r="17" spans="1:25" s="37" customFormat="1" ht="130.5" customHeight="1" thickTop="1" thickBot="1" x14ac:dyDescent="0.3">
      <c r="A17" s="365">
        <v>106</v>
      </c>
      <c r="B17" s="362" t="s">
        <v>457</v>
      </c>
      <c r="C17" s="45" t="s">
        <v>400</v>
      </c>
      <c r="D17" s="45" t="s">
        <v>530</v>
      </c>
      <c r="E17" s="45" t="s">
        <v>575</v>
      </c>
      <c r="F17" s="45" t="s">
        <v>468</v>
      </c>
      <c r="G17" s="45" t="s">
        <v>469</v>
      </c>
      <c r="H17" s="45" t="s">
        <v>527</v>
      </c>
      <c r="I17" s="45" t="s">
        <v>462</v>
      </c>
      <c r="J17" s="45"/>
      <c r="K17" s="45" t="s">
        <v>470</v>
      </c>
      <c r="L17" s="60" t="s">
        <v>467</v>
      </c>
      <c r="M17" s="60">
        <v>148958</v>
      </c>
      <c r="N17" s="322"/>
      <c r="O17" s="50" t="s">
        <v>151</v>
      </c>
      <c r="P17" s="50" t="s">
        <v>326</v>
      </c>
      <c r="Q17" s="50" t="s">
        <v>8</v>
      </c>
      <c r="R17" s="60"/>
      <c r="S17" s="60"/>
      <c r="T17" s="323" t="s">
        <v>8</v>
      </c>
      <c r="U17" s="323" t="s">
        <v>8</v>
      </c>
      <c r="V17" s="323" t="s">
        <v>8</v>
      </c>
      <c r="W17" s="323" t="s">
        <v>8</v>
      </c>
      <c r="X17" s="50" t="s">
        <v>528</v>
      </c>
      <c r="Y17" s="51" t="s">
        <v>162</v>
      </c>
    </row>
    <row r="18" spans="1:25" s="37" customFormat="1" ht="141" customHeight="1" thickTop="1" thickBot="1" x14ac:dyDescent="0.3">
      <c r="A18" s="365">
        <v>107</v>
      </c>
      <c r="B18" s="362" t="s">
        <v>457</v>
      </c>
      <c r="C18" s="45" t="s">
        <v>400</v>
      </c>
      <c r="D18" s="45" t="s">
        <v>555</v>
      </c>
      <c r="E18" s="45" t="s">
        <v>533</v>
      </c>
      <c r="F18" s="45" t="s">
        <v>532</v>
      </c>
      <c r="G18" s="45" t="s">
        <v>531</v>
      </c>
      <c r="H18" s="45" t="s">
        <v>536</v>
      </c>
      <c r="I18" s="45" t="s">
        <v>471</v>
      </c>
      <c r="J18" s="45"/>
      <c r="K18" s="45" t="s">
        <v>10</v>
      </c>
      <c r="L18" s="60" t="s">
        <v>472</v>
      </c>
      <c r="M18" s="60" t="s">
        <v>472</v>
      </c>
      <c r="N18" s="322"/>
      <c r="O18" s="50" t="s">
        <v>151</v>
      </c>
      <c r="P18" s="50" t="s">
        <v>326</v>
      </c>
      <c r="Q18" s="50" t="s">
        <v>534</v>
      </c>
      <c r="R18" s="60"/>
      <c r="S18" s="60"/>
      <c r="T18" s="323" t="s">
        <v>958</v>
      </c>
      <c r="U18" s="323" t="s">
        <v>1053</v>
      </c>
      <c r="V18" s="322" t="s">
        <v>957</v>
      </c>
      <c r="W18" s="322" t="s">
        <v>957</v>
      </c>
      <c r="X18" s="50" t="s">
        <v>535</v>
      </c>
      <c r="Y18" s="51" t="s">
        <v>162</v>
      </c>
    </row>
    <row r="19" spans="1:25" s="37" customFormat="1" ht="136.5" customHeight="1" thickTop="1" thickBot="1" x14ac:dyDescent="0.3">
      <c r="A19" s="365">
        <v>108</v>
      </c>
      <c r="B19" s="361" t="s">
        <v>457</v>
      </c>
      <c r="C19" s="44" t="s">
        <v>400</v>
      </c>
      <c r="D19" s="44" t="s">
        <v>556</v>
      </c>
      <c r="E19" s="44" t="s">
        <v>473</v>
      </c>
      <c r="F19" s="44" t="s">
        <v>474</v>
      </c>
      <c r="G19" s="44" t="s">
        <v>735</v>
      </c>
      <c r="H19" s="44" t="s">
        <v>475</v>
      </c>
      <c r="I19" s="44" t="s">
        <v>462</v>
      </c>
      <c r="J19" s="44"/>
      <c r="K19" s="44" t="s">
        <v>10</v>
      </c>
      <c r="L19" s="47" t="s">
        <v>476</v>
      </c>
      <c r="M19" s="47">
        <v>161816</v>
      </c>
      <c r="N19" s="322"/>
      <c r="O19" s="48" t="s">
        <v>151</v>
      </c>
      <c r="P19" s="48" t="s">
        <v>326</v>
      </c>
      <c r="Q19" s="48" t="s">
        <v>736</v>
      </c>
      <c r="R19" s="47"/>
      <c r="S19" s="47"/>
      <c r="T19" s="323" t="s">
        <v>958</v>
      </c>
      <c r="U19" s="323" t="s">
        <v>1045</v>
      </c>
      <c r="V19" s="322" t="s">
        <v>957</v>
      </c>
      <c r="W19" s="322" t="s">
        <v>957</v>
      </c>
      <c r="X19" s="48" t="s">
        <v>737</v>
      </c>
      <c r="Y19" s="43" t="s">
        <v>162</v>
      </c>
    </row>
    <row r="20" spans="1:25" s="37" customFormat="1" ht="87.75" customHeight="1" thickTop="1" thickBot="1" x14ac:dyDescent="0.3">
      <c r="A20" s="365">
        <v>109</v>
      </c>
      <c r="B20" s="362" t="s">
        <v>457</v>
      </c>
      <c r="C20" s="45" t="s">
        <v>400</v>
      </c>
      <c r="D20" s="45" t="s">
        <v>557</v>
      </c>
      <c r="E20" s="49" t="s">
        <v>8</v>
      </c>
      <c r="F20" s="45" t="s">
        <v>477</v>
      </c>
      <c r="G20" s="45" t="s">
        <v>477</v>
      </c>
      <c r="H20" s="45" t="s">
        <v>478</v>
      </c>
      <c r="I20" s="45" t="s">
        <v>462</v>
      </c>
      <c r="J20" s="45"/>
      <c r="K20" s="45" t="s">
        <v>10</v>
      </c>
      <c r="L20" s="60" t="s">
        <v>479</v>
      </c>
      <c r="M20" s="60">
        <v>14500</v>
      </c>
      <c r="N20" s="322"/>
      <c r="O20" s="50" t="s">
        <v>151</v>
      </c>
      <c r="P20" s="61">
        <v>42016</v>
      </c>
      <c r="Q20" s="50" t="s">
        <v>8</v>
      </c>
      <c r="R20" s="60"/>
      <c r="S20" s="60"/>
      <c r="T20" s="323" t="s">
        <v>8</v>
      </c>
      <c r="U20" s="323" t="s">
        <v>8</v>
      </c>
      <c r="V20" s="323" t="s">
        <v>8</v>
      </c>
      <c r="W20" s="323" t="s">
        <v>8</v>
      </c>
      <c r="X20" s="50" t="s">
        <v>537</v>
      </c>
      <c r="Y20" s="51" t="s">
        <v>162</v>
      </c>
    </row>
    <row r="21" spans="1:25" s="37" customFormat="1" ht="196.5" customHeight="1" thickTop="1" thickBot="1" x14ac:dyDescent="0.3">
      <c r="A21" s="365">
        <v>110</v>
      </c>
      <c r="B21" s="362" t="s">
        <v>457</v>
      </c>
      <c r="C21" s="45" t="s">
        <v>400</v>
      </c>
      <c r="D21" s="45" t="s">
        <v>558</v>
      </c>
      <c r="E21" s="45" t="s">
        <v>480</v>
      </c>
      <c r="F21" s="45" t="s">
        <v>481</v>
      </c>
      <c r="G21" s="45" t="s">
        <v>482</v>
      </c>
      <c r="H21" s="45" t="s">
        <v>483</v>
      </c>
      <c r="I21" s="45" t="s">
        <v>462</v>
      </c>
      <c r="J21" s="45"/>
      <c r="K21" s="45" t="s">
        <v>10</v>
      </c>
      <c r="L21" s="60" t="s">
        <v>467</v>
      </c>
      <c r="M21" s="60">
        <v>155500</v>
      </c>
      <c r="N21" s="322"/>
      <c r="O21" s="50" t="s">
        <v>151</v>
      </c>
      <c r="P21" s="50" t="s">
        <v>484</v>
      </c>
      <c r="Q21" s="50" t="s">
        <v>541</v>
      </c>
      <c r="R21" s="60"/>
      <c r="S21" s="60"/>
      <c r="T21" s="321" t="s">
        <v>968</v>
      </c>
      <c r="U21" s="323" t="s">
        <v>541</v>
      </c>
      <c r="V21" s="323" t="s">
        <v>1055</v>
      </c>
      <c r="W21" s="332" t="s">
        <v>1054</v>
      </c>
      <c r="X21" s="50" t="s">
        <v>542</v>
      </c>
      <c r="Y21" s="51" t="s">
        <v>162</v>
      </c>
    </row>
    <row r="22" spans="1:25" s="37" customFormat="1" ht="177.75" customHeight="1" thickTop="1" thickBot="1" x14ac:dyDescent="0.3">
      <c r="A22" s="365">
        <v>111</v>
      </c>
      <c r="B22" s="361" t="s">
        <v>457</v>
      </c>
      <c r="C22" s="44" t="s">
        <v>400</v>
      </c>
      <c r="D22" s="44" t="s">
        <v>559</v>
      </c>
      <c r="E22" s="46" t="s">
        <v>8</v>
      </c>
      <c r="F22" s="44">
        <v>2</v>
      </c>
      <c r="G22" s="44" t="s">
        <v>485</v>
      </c>
      <c r="H22" s="44" t="s">
        <v>486</v>
      </c>
      <c r="I22" s="44" t="s">
        <v>462</v>
      </c>
      <c r="J22" s="44"/>
      <c r="K22" s="44" t="s">
        <v>10</v>
      </c>
      <c r="L22" s="47" t="s">
        <v>479</v>
      </c>
      <c r="M22" s="47" t="s">
        <v>479</v>
      </c>
      <c r="N22" s="47"/>
      <c r="O22" s="48" t="s">
        <v>151</v>
      </c>
      <c r="P22" s="48" t="s">
        <v>487</v>
      </c>
      <c r="Q22" s="48" t="s">
        <v>8</v>
      </c>
      <c r="R22" s="47"/>
      <c r="S22" s="47"/>
      <c r="T22" s="323" t="s">
        <v>968</v>
      </c>
      <c r="U22" s="323" t="s">
        <v>1059</v>
      </c>
      <c r="V22" s="323" t="s">
        <v>1056</v>
      </c>
      <c r="W22" s="353" t="s">
        <v>8</v>
      </c>
      <c r="X22" s="48" t="s">
        <v>543</v>
      </c>
      <c r="Y22" s="43" t="s">
        <v>162</v>
      </c>
    </row>
    <row r="23" spans="1:25" s="37" customFormat="1" ht="86.25" customHeight="1" thickTop="1" thickBot="1" x14ac:dyDescent="0.3">
      <c r="A23" s="365">
        <v>112</v>
      </c>
      <c r="B23" s="362" t="s">
        <v>488</v>
      </c>
      <c r="C23" s="45" t="s">
        <v>400</v>
      </c>
      <c r="D23" s="45" t="s">
        <v>560</v>
      </c>
      <c r="E23" s="49">
        <v>15</v>
      </c>
      <c r="F23" s="49">
        <v>6</v>
      </c>
      <c r="G23" s="45" t="s">
        <v>489</v>
      </c>
      <c r="H23" s="45" t="s">
        <v>490</v>
      </c>
      <c r="I23" s="45" t="s">
        <v>9</v>
      </c>
      <c r="J23" s="45"/>
      <c r="K23" s="45" t="s">
        <v>10</v>
      </c>
      <c r="L23" s="49" t="s">
        <v>544</v>
      </c>
      <c r="M23" s="49" t="s">
        <v>544</v>
      </c>
      <c r="N23" s="321"/>
      <c r="O23" s="50" t="s">
        <v>151</v>
      </c>
      <c r="P23" s="50" t="s">
        <v>152</v>
      </c>
      <c r="Q23" s="62">
        <v>2</v>
      </c>
      <c r="R23" s="49" t="s">
        <v>11</v>
      </c>
      <c r="S23" s="49" t="s">
        <v>11</v>
      </c>
      <c r="T23" s="319" t="s">
        <v>958</v>
      </c>
      <c r="U23" s="319" t="s">
        <v>1046</v>
      </c>
      <c r="V23" s="321" t="s">
        <v>957</v>
      </c>
      <c r="W23" s="321" t="s">
        <v>957</v>
      </c>
      <c r="X23" s="45" t="s">
        <v>491</v>
      </c>
      <c r="Y23" s="51" t="s">
        <v>162</v>
      </c>
    </row>
    <row r="24" spans="1:25" s="37" customFormat="1" ht="88.5" customHeight="1" thickTop="1" thickBot="1" x14ac:dyDescent="0.3">
      <c r="A24" s="365">
        <v>113</v>
      </c>
      <c r="B24" s="362" t="s">
        <v>488</v>
      </c>
      <c r="C24" s="45" t="s">
        <v>400</v>
      </c>
      <c r="D24" s="45" t="s">
        <v>561</v>
      </c>
      <c r="E24" s="49">
        <v>25</v>
      </c>
      <c r="F24" s="49">
        <v>24</v>
      </c>
      <c r="G24" s="45" t="s">
        <v>492</v>
      </c>
      <c r="H24" s="45" t="s">
        <v>493</v>
      </c>
      <c r="I24" s="45" t="s">
        <v>9</v>
      </c>
      <c r="J24" s="45"/>
      <c r="K24" s="45" t="s">
        <v>10</v>
      </c>
      <c r="L24" s="49" t="s">
        <v>544</v>
      </c>
      <c r="M24" s="49" t="s">
        <v>544</v>
      </c>
      <c r="N24" s="321"/>
      <c r="O24" s="50" t="s">
        <v>151</v>
      </c>
      <c r="P24" s="50" t="s">
        <v>152</v>
      </c>
      <c r="Q24" s="62">
        <v>6</v>
      </c>
      <c r="R24" s="49" t="s">
        <v>11</v>
      </c>
      <c r="S24" s="49" t="s">
        <v>11</v>
      </c>
      <c r="T24" s="319" t="s">
        <v>958</v>
      </c>
      <c r="U24" s="319" t="s">
        <v>1047</v>
      </c>
      <c r="V24" s="321" t="s">
        <v>957</v>
      </c>
      <c r="W24" s="321" t="s">
        <v>957</v>
      </c>
      <c r="X24" s="45" t="s">
        <v>491</v>
      </c>
      <c r="Y24" s="51" t="s">
        <v>162</v>
      </c>
    </row>
    <row r="25" spans="1:25" s="37" customFormat="1" ht="93" customHeight="1" thickTop="1" thickBot="1" x14ac:dyDescent="0.3">
      <c r="A25" s="365">
        <v>114</v>
      </c>
      <c r="B25" s="362" t="s">
        <v>494</v>
      </c>
      <c r="C25" s="45" t="s">
        <v>400</v>
      </c>
      <c r="D25" s="45" t="s">
        <v>562</v>
      </c>
      <c r="E25" s="49" t="s">
        <v>8</v>
      </c>
      <c r="F25" s="49">
        <v>2</v>
      </c>
      <c r="G25" s="45" t="s">
        <v>495</v>
      </c>
      <c r="H25" s="45" t="s">
        <v>496</v>
      </c>
      <c r="I25" s="45" t="s">
        <v>462</v>
      </c>
      <c r="J25" s="45"/>
      <c r="K25" s="45" t="s">
        <v>10</v>
      </c>
      <c r="L25" s="49" t="s">
        <v>497</v>
      </c>
      <c r="M25" s="49" t="s">
        <v>544</v>
      </c>
      <c r="N25" s="321"/>
      <c r="O25" s="50" t="s">
        <v>151</v>
      </c>
      <c r="P25" s="50" t="s">
        <v>487</v>
      </c>
      <c r="Q25" s="63" t="s">
        <v>8</v>
      </c>
      <c r="R25" s="49"/>
      <c r="S25" s="49"/>
      <c r="T25" s="323" t="s">
        <v>8</v>
      </c>
      <c r="U25" s="323" t="s">
        <v>8</v>
      </c>
      <c r="V25" s="323" t="s">
        <v>8</v>
      </c>
      <c r="W25" s="323" t="s">
        <v>8</v>
      </c>
      <c r="X25" s="45" t="s">
        <v>498</v>
      </c>
      <c r="Y25" s="51" t="s">
        <v>162</v>
      </c>
    </row>
    <row r="26" spans="1:25" s="37" customFormat="1" ht="102.75" customHeight="1" thickTop="1" thickBot="1" x14ac:dyDescent="0.3">
      <c r="A26" s="365">
        <v>115</v>
      </c>
      <c r="B26" s="362" t="s">
        <v>494</v>
      </c>
      <c r="C26" s="45" t="s">
        <v>400</v>
      </c>
      <c r="D26" s="45" t="s">
        <v>563</v>
      </c>
      <c r="E26" s="49" t="s">
        <v>8</v>
      </c>
      <c r="F26" s="49">
        <v>2</v>
      </c>
      <c r="G26" s="45" t="s">
        <v>499</v>
      </c>
      <c r="H26" s="45" t="s">
        <v>500</v>
      </c>
      <c r="I26" s="45" t="s">
        <v>462</v>
      </c>
      <c r="J26" s="45"/>
      <c r="K26" s="45" t="s">
        <v>10</v>
      </c>
      <c r="L26" s="49" t="s">
        <v>544</v>
      </c>
      <c r="M26" s="49" t="s">
        <v>544</v>
      </c>
      <c r="N26" s="321"/>
      <c r="O26" s="50" t="s">
        <v>151</v>
      </c>
      <c r="P26" s="50" t="s">
        <v>487</v>
      </c>
      <c r="Q26" s="63" t="s">
        <v>8</v>
      </c>
      <c r="R26" s="49"/>
      <c r="S26" s="49"/>
      <c r="T26" s="323" t="s">
        <v>8</v>
      </c>
      <c r="U26" s="323" t="s">
        <v>8</v>
      </c>
      <c r="V26" s="323" t="s">
        <v>8</v>
      </c>
      <c r="W26" s="323" t="s">
        <v>8</v>
      </c>
      <c r="X26" s="45" t="s">
        <v>501</v>
      </c>
      <c r="Y26" s="51" t="s">
        <v>162</v>
      </c>
    </row>
    <row r="27" spans="1:25" s="37" customFormat="1" ht="91.5" customHeight="1" thickTop="1" thickBot="1" x14ac:dyDescent="0.3">
      <c r="A27" s="365">
        <v>116</v>
      </c>
      <c r="B27" s="362" t="s">
        <v>494</v>
      </c>
      <c r="C27" s="45" t="s">
        <v>400</v>
      </c>
      <c r="D27" s="45" t="s">
        <v>564</v>
      </c>
      <c r="E27" s="49" t="s">
        <v>8</v>
      </c>
      <c r="F27" s="49">
        <v>2</v>
      </c>
      <c r="G27" s="45" t="s">
        <v>502</v>
      </c>
      <c r="H27" s="45" t="s">
        <v>503</v>
      </c>
      <c r="I27" s="45" t="s">
        <v>462</v>
      </c>
      <c r="J27" s="45"/>
      <c r="K27" s="45" t="s">
        <v>10</v>
      </c>
      <c r="L27" s="49" t="s">
        <v>504</v>
      </c>
      <c r="M27" s="49">
        <v>2656</v>
      </c>
      <c r="N27" s="321"/>
      <c r="O27" s="50" t="s">
        <v>151</v>
      </c>
      <c r="P27" s="50" t="s">
        <v>487</v>
      </c>
      <c r="Q27" s="63" t="s">
        <v>8</v>
      </c>
      <c r="R27" s="49"/>
      <c r="S27" s="49"/>
      <c r="T27" s="323" t="s">
        <v>8</v>
      </c>
      <c r="U27" s="323" t="s">
        <v>8</v>
      </c>
      <c r="V27" s="323" t="s">
        <v>8</v>
      </c>
      <c r="W27" s="323" t="s">
        <v>8</v>
      </c>
      <c r="X27" s="45" t="s">
        <v>505</v>
      </c>
      <c r="Y27" s="51" t="s">
        <v>162</v>
      </c>
    </row>
    <row r="28" spans="1:25" s="37" customFormat="1" ht="124.5" customHeight="1" thickTop="1" thickBot="1" x14ac:dyDescent="0.3">
      <c r="A28" s="365">
        <v>117</v>
      </c>
      <c r="B28" s="362" t="s">
        <v>494</v>
      </c>
      <c r="C28" s="45" t="s">
        <v>400</v>
      </c>
      <c r="D28" s="45" t="s">
        <v>565</v>
      </c>
      <c r="E28" s="45">
        <v>1</v>
      </c>
      <c r="F28" s="45" t="s">
        <v>515</v>
      </c>
      <c r="G28" s="45" t="s">
        <v>516</v>
      </c>
      <c r="H28" s="45" t="s">
        <v>517</v>
      </c>
      <c r="I28" s="45" t="s">
        <v>9</v>
      </c>
      <c r="J28" s="45"/>
      <c r="K28" s="45" t="s">
        <v>10</v>
      </c>
      <c r="L28" s="49" t="s">
        <v>544</v>
      </c>
      <c r="M28" s="49" t="s">
        <v>544</v>
      </c>
      <c r="N28" s="321"/>
      <c r="O28" s="50" t="s">
        <v>151</v>
      </c>
      <c r="P28" s="50" t="s">
        <v>152</v>
      </c>
      <c r="Q28" s="64" t="s">
        <v>8</v>
      </c>
      <c r="R28" s="64" t="s">
        <v>8</v>
      </c>
      <c r="S28" s="49"/>
      <c r="T28" s="323" t="s">
        <v>8</v>
      </c>
      <c r="U28" s="323" t="s">
        <v>8</v>
      </c>
      <c r="V28" s="323" t="s">
        <v>8</v>
      </c>
      <c r="W28" s="323" t="s">
        <v>8</v>
      </c>
      <c r="X28" s="45" t="s">
        <v>518</v>
      </c>
      <c r="Y28" s="50" t="s">
        <v>162</v>
      </c>
    </row>
    <row r="29" spans="1:25" s="37" customFormat="1" ht="84.75" customHeight="1" thickTop="1" thickBot="1" x14ac:dyDescent="0.3">
      <c r="A29" s="365">
        <v>118</v>
      </c>
      <c r="B29" s="362" t="s">
        <v>494</v>
      </c>
      <c r="C29" s="45" t="s">
        <v>400</v>
      </c>
      <c r="D29" s="45" t="s">
        <v>566</v>
      </c>
      <c r="E29" s="37" t="s">
        <v>8</v>
      </c>
      <c r="F29" s="45" t="s">
        <v>519</v>
      </c>
      <c r="G29" s="45" t="s">
        <v>520</v>
      </c>
      <c r="H29" s="45" t="s">
        <v>521</v>
      </c>
      <c r="I29" s="45" t="s">
        <v>462</v>
      </c>
      <c r="J29" s="45"/>
      <c r="K29" s="45" t="s">
        <v>10</v>
      </c>
      <c r="L29" s="49" t="s">
        <v>544</v>
      </c>
      <c r="M29" s="49" t="s">
        <v>544</v>
      </c>
      <c r="N29" s="321"/>
      <c r="O29" s="50" t="s">
        <v>151</v>
      </c>
      <c r="P29" s="50" t="s">
        <v>487</v>
      </c>
      <c r="Q29" s="63" t="s">
        <v>8</v>
      </c>
      <c r="R29" s="49"/>
      <c r="S29" s="49"/>
      <c r="T29" s="323" t="s">
        <v>8</v>
      </c>
      <c r="U29" s="323" t="s">
        <v>8</v>
      </c>
      <c r="V29" s="323" t="s">
        <v>8</v>
      </c>
      <c r="W29" s="323" t="s">
        <v>8</v>
      </c>
      <c r="X29" s="45" t="s">
        <v>522</v>
      </c>
      <c r="Y29" s="51" t="s">
        <v>162</v>
      </c>
    </row>
    <row r="30" spans="1:25" s="37" customFormat="1" ht="133.5" customHeight="1" thickTop="1" thickBot="1" x14ac:dyDescent="0.3">
      <c r="A30" s="365">
        <v>119</v>
      </c>
      <c r="B30" s="362" t="s">
        <v>409</v>
      </c>
      <c r="C30" s="45" t="s">
        <v>400</v>
      </c>
      <c r="D30" s="45" t="s">
        <v>506</v>
      </c>
      <c r="E30" s="49">
        <v>4</v>
      </c>
      <c r="F30" s="49">
        <v>4</v>
      </c>
      <c r="G30" s="45" t="s">
        <v>409</v>
      </c>
      <c r="H30" s="45" t="s">
        <v>507</v>
      </c>
      <c r="I30" s="45" t="s">
        <v>9</v>
      </c>
      <c r="J30" s="45"/>
      <c r="K30" s="45" t="s">
        <v>10</v>
      </c>
      <c r="L30" s="49" t="s">
        <v>544</v>
      </c>
      <c r="M30" s="49" t="s">
        <v>544</v>
      </c>
      <c r="N30" s="321"/>
      <c r="O30" s="50" t="s">
        <v>151</v>
      </c>
      <c r="P30" s="50" t="s">
        <v>152</v>
      </c>
      <c r="Q30" s="64">
        <v>1</v>
      </c>
      <c r="R30" s="49" t="s">
        <v>8</v>
      </c>
      <c r="S30" s="49" t="s">
        <v>8</v>
      </c>
      <c r="T30" s="321" t="s">
        <v>958</v>
      </c>
      <c r="U30" s="319" t="s">
        <v>1052</v>
      </c>
      <c r="V30" s="321" t="s">
        <v>957</v>
      </c>
      <c r="W30" s="321" t="s">
        <v>957</v>
      </c>
      <c r="X30" s="50" t="s">
        <v>508</v>
      </c>
      <c r="Y30" s="51" t="s">
        <v>162</v>
      </c>
    </row>
    <row r="31" spans="1:25" s="37" customFormat="1" ht="90.75" customHeight="1" thickTop="1" thickBot="1" x14ac:dyDescent="0.3">
      <c r="A31" s="365">
        <v>120</v>
      </c>
      <c r="B31" s="362" t="s">
        <v>409</v>
      </c>
      <c r="C31" s="45" t="s">
        <v>400</v>
      </c>
      <c r="D31" s="45" t="s">
        <v>509</v>
      </c>
      <c r="E31" s="49">
        <v>1</v>
      </c>
      <c r="F31" s="49">
        <v>1</v>
      </c>
      <c r="G31" s="45" t="s">
        <v>510</v>
      </c>
      <c r="H31" s="45" t="s">
        <v>511</v>
      </c>
      <c r="I31" s="45" t="s">
        <v>9</v>
      </c>
      <c r="J31" s="45" t="s">
        <v>875</v>
      </c>
      <c r="K31" s="45" t="s">
        <v>10</v>
      </c>
      <c r="L31" s="49" t="s">
        <v>544</v>
      </c>
      <c r="M31" s="49" t="s">
        <v>544</v>
      </c>
      <c r="N31" s="321"/>
      <c r="O31" s="50" t="s">
        <v>151</v>
      </c>
      <c r="P31" s="50" t="s">
        <v>487</v>
      </c>
      <c r="Q31" s="64" t="s">
        <v>8</v>
      </c>
      <c r="R31" s="49"/>
      <c r="S31" s="49"/>
      <c r="T31" s="323" t="s">
        <v>8</v>
      </c>
      <c r="U31" s="323" t="s">
        <v>8</v>
      </c>
      <c r="V31" s="323" t="s">
        <v>8</v>
      </c>
      <c r="W31" s="323" t="s">
        <v>8</v>
      </c>
      <c r="X31" s="50" t="s">
        <v>512</v>
      </c>
      <c r="Y31" s="51" t="s">
        <v>162</v>
      </c>
    </row>
    <row r="32" spans="1:25" s="37" customFormat="1" ht="106.5" customHeight="1" thickTop="1" thickBot="1" x14ac:dyDescent="0.3">
      <c r="A32" s="365">
        <v>121</v>
      </c>
      <c r="B32" s="362" t="s">
        <v>409</v>
      </c>
      <c r="C32" s="45" t="s">
        <v>400</v>
      </c>
      <c r="D32" s="45" t="s">
        <v>567</v>
      </c>
      <c r="E32" s="45" t="s">
        <v>574</v>
      </c>
      <c r="F32" s="45" t="s">
        <v>573</v>
      </c>
      <c r="G32" s="45" t="s">
        <v>572</v>
      </c>
      <c r="H32" s="45" t="s">
        <v>9</v>
      </c>
      <c r="I32" s="45" t="s">
        <v>10</v>
      </c>
      <c r="J32" s="45" t="s">
        <v>880</v>
      </c>
      <c r="K32" s="49" t="s">
        <v>10</v>
      </c>
      <c r="L32" s="49" t="s">
        <v>544</v>
      </c>
      <c r="M32" s="49" t="s">
        <v>544</v>
      </c>
      <c r="N32" s="321"/>
      <c r="O32" s="50" t="s">
        <v>151</v>
      </c>
      <c r="P32" s="50" t="s">
        <v>487</v>
      </c>
      <c r="Q32" s="64" t="s">
        <v>8</v>
      </c>
      <c r="R32" s="49"/>
      <c r="S32" s="49"/>
      <c r="T32" s="323" t="s">
        <v>8</v>
      </c>
      <c r="U32" s="323" t="s">
        <v>8</v>
      </c>
      <c r="V32" s="323" t="s">
        <v>8</v>
      </c>
      <c r="W32" s="323" t="s">
        <v>8</v>
      </c>
      <c r="X32" s="50" t="s">
        <v>513</v>
      </c>
      <c r="Y32" s="51" t="s">
        <v>162</v>
      </c>
    </row>
    <row r="33" spans="1:25" s="37" customFormat="1" ht="114.75" customHeight="1" thickTop="1" thickBot="1" x14ac:dyDescent="0.3">
      <c r="A33" s="365">
        <v>122</v>
      </c>
      <c r="B33" s="362" t="s">
        <v>409</v>
      </c>
      <c r="C33" s="45" t="s">
        <v>400</v>
      </c>
      <c r="D33" s="45" t="s">
        <v>568</v>
      </c>
      <c r="E33" s="45" t="s">
        <v>569</v>
      </c>
      <c r="F33" s="45" t="s">
        <v>570</v>
      </c>
      <c r="G33" s="45" t="s">
        <v>571</v>
      </c>
      <c r="H33" s="45" t="s">
        <v>9</v>
      </c>
      <c r="I33" s="45" t="s">
        <v>10</v>
      </c>
      <c r="J33" s="45" t="s">
        <v>880</v>
      </c>
      <c r="K33" s="49" t="s">
        <v>10</v>
      </c>
      <c r="L33" s="49" t="s">
        <v>544</v>
      </c>
      <c r="M33" s="49" t="s">
        <v>544</v>
      </c>
      <c r="N33" s="321"/>
      <c r="O33" s="50" t="s">
        <v>151</v>
      </c>
      <c r="P33" s="50" t="s">
        <v>487</v>
      </c>
      <c r="Q33" s="64" t="s">
        <v>8</v>
      </c>
      <c r="R33" s="49"/>
      <c r="S33" s="49"/>
      <c r="T33" s="323" t="s">
        <v>8</v>
      </c>
      <c r="U33" s="323" t="s">
        <v>8</v>
      </c>
      <c r="V33" s="323" t="s">
        <v>8</v>
      </c>
      <c r="W33" s="323" t="s">
        <v>8</v>
      </c>
      <c r="X33" s="50" t="s">
        <v>514</v>
      </c>
      <c r="Y33" s="51" t="s">
        <v>162</v>
      </c>
    </row>
    <row r="34" spans="1:25" ht="16.5" thickTop="1" x14ac:dyDescent="0.25"/>
  </sheetData>
  <mergeCells count="2">
    <mergeCell ref="D1:S1"/>
    <mergeCell ref="B3:Y3"/>
  </mergeCells>
  <printOptions horizontalCentered="1"/>
  <pageMargins left="0.23622047244094499" right="0.23622047244094499" top="0.74803149606299202" bottom="0.74803149606299202" header="0.31496062992126" footer="0.31496062992126"/>
  <pageSetup paperSize="9" scale="50" orientation="landscape" horizontalDpi="1200" verticalDpi="1200" r:id="rId1"/>
  <headerFooter>
    <oddHeader>&amp;LGood Governance and Public Participation</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Normal="100" zoomScaleSheetLayoutView="100" workbookViewId="0"/>
  </sheetViews>
  <sheetFormatPr defaultRowHeight="15" x14ac:dyDescent="0.25"/>
  <sheetData>
    <row r="1" spans="1:17" x14ac:dyDescent="0.25">
      <c r="A1" s="101" t="str">
        <f>muni&amp;" - "&amp; MRE!C2</f>
        <v>LIM344 Makhado - Budget Year 2014/15</v>
      </c>
      <c r="B1" s="101"/>
      <c r="C1" s="101"/>
      <c r="D1" s="101"/>
      <c r="E1" s="101"/>
      <c r="F1" s="101"/>
      <c r="G1" s="101"/>
      <c r="H1" s="101"/>
      <c r="I1" s="101"/>
      <c r="J1" s="101"/>
      <c r="K1" s="101"/>
      <c r="L1" s="101"/>
      <c r="M1" s="101"/>
      <c r="N1" s="101"/>
      <c r="O1" s="101"/>
      <c r="P1" s="101"/>
      <c r="Q1" s="101"/>
    </row>
    <row r="2" spans="1:17" x14ac:dyDescent="0.25">
      <c r="A2" s="102" t="str">
        <f>desc</f>
        <v>Description</v>
      </c>
      <c r="B2" s="103" t="str">
        <f>head27</f>
        <v>Ref</v>
      </c>
      <c r="C2" s="418" t="str">
        <f>Head9</f>
        <v>Budget Year 2014/15</v>
      </c>
      <c r="D2" s="419"/>
      <c r="E2" s="419"/>
      <c r="F2" s="419"/>
      <c r="G2" s="419"/>
      <c r="H2" s="419"/>
      <c r="I2" s="419"/>
      <c r="J2" s="419"/>
      <c r="K2" s="419"/>
      <c r="L2" s="419"/>
      <c r="M2" s="419"/>
      <c r="N2" s="419"/>
      <c r="O2" s="420" t="s">
        <v>677</v>
      </c>
      <c r="P2" s="421"/>
      <c r="Q2" s="422"/>
    </row>
    <row r="3" spans="1:17" ht="25.5" x14ac:dyDescent="0.25">
      <c r="A3" s="104" t="s">
        <v>678</v>
      </c>
      <c r="B3" s="105"/>
      <c r="C3" s="106" t="s">
        <v>679</v>
      </c>
      <c r="D3" s="107" t="s">
        <v>680</v>
      </c>
      <c r="E3" s="107" t="s">
        <v>681</v>
      </c>
      <c r="F3" s="107" t="s">
        <v>682</v>
      </c>
      <c r="G3" s="107" t="s">
        <v>683</v>
      </c>
      <c r="H3" s="107" t="s">
        <v>684</v>
      </c>
      <c r="I3" s="107" t="s">
        <v>685</v>
      </c>
      <c r="J3" s="107" t="s">
        <v>686</v>
      </c>
      <c r="K3" s="107" t="s">
        <v>687</v>
      </c>
      <c r="L3" s="107" t="s">
        <v>688</v>
      </c>
      <c r="M3" s="107" t="s">
        <v>689</v>
      </c>
      <c r="N3" s="108" t="s">
        <v>690</v>
      </c>
      <c r="O3" s="106" t="str">
        <f>Head9</f>
        <v>Budget Year 2014/15</v>
      </c>
      <c r="P3" s="109" t="str">
        <f>Head10</f>
        <v>Budget Year +1 2015/16</v>
      </c>
      <c r="Q3" s="108" t="str">
        <f>Head11</f>
        <v>Budget Year +2 2016/17</v>
      </c>
    </row>
    <row r="4" spans="1:17" x14ac:dyDescent="0.25">
      <c r="A4" s="110" t="str">
        <f>'[3]A4-FinPerf RE'!A4</f>
        <v>Revenue By Source</v>
      </c>
      <c r="B4" s="111"/>
      <c r="C4" s="112"/>
      <c r="D4" s="113"/>
      <c r="E4" s="113"/>
      <c r="F4" s="113"/>
      <c r="G4" s="113"/>
      <c r="H4" s="113"/>
      <c r="I4" s="113"/>
      <c r="J4" s="113"/>
      <c r="K4" s="113"/>
      <c r="L4" s="113"/>
      <c r="M4" s="113"/>
      <c r="N4" s="114"/>
      <c r="O4" s="112"/>
      <c r="P4" s="113"/>
      <c r="Q4" s="115"/>
    </row>
    <row r="5" spans="1:17" x14ac:dyDescent="0.25">
      <c r="A5" s="116" t="str">
        <f>'[3]A4-FinPerf RE'!A5</f>
        <v>Property rates</v>
      </c>
      <c r="B5" s="117"/>
      <c r="C5" s="118">
        <v>3673557.7200000007</v>
      </c>
      <c r="D5" s="119">
        <v>3680000</v>
      </c>
      <c r="E5" s="119">
        <v>3742000</v>
      </c>
      <c r="F5" s="119">
        <v>3630000</v>
      </c>
      <c r="G5" s="119">
        <v>3945000</v>
      </c>
      <c r="H5" s="119">
        <v>3845000</v>
      </c>
      <c r="I5" s="119">
        <v>3512000</v>
      </c>
      <c r="J5" s="119">
        <v>3412000</v>
      </c>
      <c r="K5" s="119">
        <v>3658000</v>
      </c>
      <c r="L5" s="119">
        <v>3223000</v>
      </c>
      <c r="M5" s="119">
        <v>3460000</v>
      </c>
      <c r="N5" s="120">
        <f t="shared" ref="N5:N21" si="0">O5-SUM(C5:M5)</f>
        <v>3861307.746100001</v>
      </c>
      <c r="O5" s="121">
        <f>'[3]A4-FinPerf RE'!J5</f>
        <v>43641865.4661</v>
      </c>
      <c r="P5" s="122">
        <f>'[3]A4-FinPerf RE'!K5</f>
        <v>46693269.431879997</v>
      </c>
      <c r="Q5" s="123">
        <f>'[3]A4-FinPerf RE'!L5</f>
        <v>49119040.572599992</v>
      </c>
    </row>
    <row r="6" spans="1:17" x14ac:dyDescent="0.25">
      <c r="A6" s="116" t="str">
        <f>'[3]A4-FinPerf RE'!A6</f>
        <v>Property rates - penalties &amp; collection charges</v>
      </c>
      <c r="B6" s="117"/>
      <c r="C6" s="118">
        <v>0</v>
      </c>
      <c r="D6" s="119">
        <v>0</v>
      </c>
      <c r="E6" s="119">
        <v>0</v>
      </c>
      <c r="F6" s="119">
        <v>0</v>
      </c>
      <c r="G6" s="119">
        <v>0</v>
      </c>
      <c r="H6" s="119">
        <v>0</v>
      </c>
      <c r="I6" s="119">
        <v>0</v>
      </c>
      <c r="J6" s="119">
        <v>0</v>
      </c>
      <c r="K6" s="119">
        <v>0</v>
      </c>
      <c r="L6" s="119">
        <v>0</v>
      </c>
      <c r="M6" s="119">
        <v>0</v>
      </c>
      <c r="N6" s="120">
        <f t="shared" si="0"/>
        <v>0</v>
      </c>
      <c r="O6" s="121">
        <f>'[3]A4-FinPerf RE'!J6</f>
        <v>0</v>
      </c>
      <c r="P6" s="124">
        <f>'[3]A4-FinPerf RE'!K6</f>
        <v>0</v>
      </c>
      <c r="Q6" s="125">
        <f>'[3]A4-FinPerf RE'!L6</f>
        <v>0</v>
      </c>
    </row>
    <row r="7" spans="1:17" x14ac:dyDescent="0.25">
      <c r="A7" s="116" t="str">
        <f>'[3]A4-FinPerf RE'!A7</f>
        <v>Service charges - electricity revenue</v>
      </c>
      <c r="B7" s="117"/>
      <c r="C7" s="118">
        <v>24071766.169999991</v>
      </c>
      <c r="D7" s="119">
        <v>21432000</v>
      </c>
      <c r="E7" s="119">
        <v>22490000</v>
      </c>
      <c r="F7" s="119">
        <v>25600000</v>
      </c>
      <c r="G7" s="119">
        <v>24758000</v>
      </c>
      <c r="H7" s="119">
        <v>26456000</v>
      </c>
      <c r="I7" s="119">
        <v>23071766.170000002</v>
      </c>
      <c r="J7" s="119">
        <v>22458700</v>
      </c>
      <c r="K7" s="119">
        <v>24560000</v>
      </c>
      <c r="L7" s="119">
        <v>25607000</v>
      </c>
      <c r="M7" s="119">
        <v>24880000</v>
      </c>
      <c r="N7" s="120">
        <f t="shared" si="0"/>
        <v>23475961.480000079</v>
      </c>
      <c r="O7" s="121">
        <f>'[3]A4-FinPerf RE'!J7</f>
        <v>288861193.82000005</v>
      </c>
      <c r="P7" s="124">
        <f>'[3]A4-FinPerf RE'!K7</f>
        <v>324101869.01999998</v>
      </c>
      <c r="Q7" s="125">
        <f>'[3]A4-FinPerf RE'!L7</f>
        <v>363641872.85000014</v>
      </c>
    </row>
    <row r="8" spans="1:17" x14ac:dyDescent="0.25">
      <c r="A8" s="116" t="str">
        <f>'[3]A4-FinPerf RE'!A8</f>
        <v>Service charges - water revenue</v>
      </c>
      <c r="B8" s="117"/>
      <c r="C8" s="118">
        <v>0</v>
      </c>
      <c r="D8" s="119">
        <v>0</v>
      </c>
      <c r="E8" s="119">
        <v>0</v>
      </c>
      <c r="F8" s="119">
        <v>0</v>
      </c>
      <c r="G8" s="119">
        <v>0</v>
      </c>
      <c r="H8" s="119">
        <v>0</v>
      </c>
      <c r="I8" s="119">
        <v>0</v>
      </c>
      <c r="J8" s="119">
        <v>0</v>
      </c>
      <c r="K8" s="119">
        <v>0</v>
      </c>
      <c r="L8" s="119">
        <v>0</v>
      </c>
      <c r="M8" s="119">
        <v>0</v>
      </c>
      <c r="N8" s="120">
        <f t="shared" si="0"/>
        <v>0</v>
      </c>
      <c r="O8" s="121">
        <f>'[3]A4-FinPerf RE'!J8</f>
        <v>0</v>
      </c>
      <c r="P8" s="124">
        <f>'[3]A4-FinPerf RE'!K8</f>
        <v>0</v>
      </c>
      <c r="Q8" s="125">
        <f>'[3]A4-FinPerf RE'!L8</f>
        <v>0</v>
      </c>
    </row>
    <row r="9" spans="1:17" x14ac:dyDescent="0.25">
      <c r="A9" s="116" t="str">
        <f>'[3]A4-FinPerf RE'!A9</f>
        <v>Service charges - sanitation revenue</v>
      </c>
      <c r="B9" s="117"/>
      <c r="C9" s="118">
        <v>0</v>
      </c>
      <c r="D9" s="119">
        <v>0</v>
      </c>
      <c r="E9" s="119">
        <v>0</v>
      </c>
      <c r="F9" s="119">
        <v>0</v>
      </c>
      <c r="G9" s="119">
        <v>0</v>
      </c>
      <c r="H9" s="119">
        <v>0</v>
      </c>
      <c r="I9" s="119">
        <v>0</v>
      </c>
      <c r="J9" s="119">
        <v>0</v>
      </c>
      <c r="K9" s="119">
        <v>0</v>
      </c>
      <c r="L9" s="119">
        <v>0</v>
      </c>
      <c r="M9" s="119">
        <v>0</v>
      </c>
      <c r="N9" s="120">
        <f t="shared" si="0"/>
        <v>0</v>
      </c>
      <c r="O9" s="121">
        <f>'[3]A4-FinPerf RE'!J9</f>
        <v>0</v>
      </c>
      <c r="P9" s="124">
        <f>'[3]A4-FinPerf RE'!K9</f>
        <v>0</v>
      </c>
      <c r="Q9" s="125">
        <f>'[3]A4-FinPerf RE'!L9</f>
        <v>0</v>
      </c>
    </row>
    <row r="10" spans="1:17" x14ac:dyDescent="0.25">
      <c r="A10" s="116" t="str">
        <f>'[3]A4-FinPerf RE'!A10</f>
        <v>Service charges - refuse revenue</v>
      </c>
      <c r="B10" s="117"/>
      <c r="C10" s="118">
        <v>818509.38000000012</v>
      </c>
      <c r="D10" s="119">
        <v>852000</v>
      </c>
      <c r="E10" s="119">
        <v>812566</v>
      </c>
      <c r="F10" s="119">
        <v>827000</v>
      </c>
      <c r="G10" s="119">
        <v>812333</v>
      </c>
      <c r="H10" s="119">
        <v>818000.38</v>
      </c>
      <c r="I10" s="119">
        <v>800000.38</v>
      </c>
      <c r="J10" s="119">
        <v>817000</v>
      </c>
      <c r="K10" s="119">
        <v>813000</v>
      </c>
      <c r="L10" s="119">
        <v>814000</v>
      </c>
      <c r="M10" s="119">
        <v>820000</v>
      </c>
      <c r="N10" s="120">
        <f t="shared" si="0"/>
        <v>719482.2547999993</v>
      </c>
      <c r="O10" s="121">
        <f>'[3]A4-FinPerf RE'!J10</f>
        <v>9723891.3947999999</v>
      </c>
      <c r="P10" s="124">
        <f>'[3]A4-FinPerf RE'!K10</f>
        <v>10403778.004759999</v>
      </c>
      <c r="Q10" s="125">
        <f>'[3]A4-FinPerf RE'!L10</f>
        <v>10944266.72639</v>
      </c>
    </row>
    <row r="11" spans="1:17" x14ac:dyDescent="0.25">
      <c r="A11" s="116" t="str">
        <f>'[3]A4-FinPerf RE'!A11</f>
        <v>Service charges - other</v>
      </c>
      <c r="B11" s="117"/>
      <c r="C11" s="118">
        <v>0</v>
      </c>
      <c r="D11" s="119">
        <v>0</v>
      </c>
      <c r="E11" s="119">
        <v>0</v>
      </c>
      <c r="F11" s="119">
        <v>0</v>
      </c>
      <c r="G11" s="119">
        <v>0</v>
      </c>
      <c r="H11" s="119">
        <v>0</v>
      </c>
      <c r="I11" s="119">
        <v>0</v>
      </c>
      <c r="J11" s="119">
        <v>0</v>
      </c>
      <c r="K11" s="119">
        <v>0</v>
      </c>
      <c r="L11" s="119">
        <v>0</v>
      </c>
      <c r="M11" s="119">
        <v>0</v>
      </c>
      <c r="N11" s="120">
        <f t="shared" si="0"/>
        <v>0</v>
      </c>
      <c r="O11" s="121">
        <f>'[3]A4-FinPerf RE'!J11</f>
        <v>0</v>
      </c>
      <c r="P11" s="122">
        <f>'[3]A4-FinPerf RE'!K11</f>
        <v>0</v>
      </c>
      <c r="Q11" s="123">
        <f>'[3]A4-FinPerf RE'!L11</f>
        <v>0</v>
      </c>
    </row>
    <row r="12" spans="1:17" x14ac:dyDescent="0.25">
      <c r="A12" s="116" t="str">
        <f>'[3]A4-FinPerf RE'!A12</f>
        <v>Rental of facilities and equipment</v>
      </c>
      <c r="B12" s="117"/>
      <c r="C12" s="118">
        <v>37811.829999999994</v>
      </c>
      <c r="D12" s="119">
        <v>31000</v>
      </c>
      <c r="E12" s="119">
        <v>33800</v>
      </c>
      <c r="F12" s="119">
        <v>37450</v>
      </c>
      <c r="G12" s="119">
        <v>31000</v>
      </c>
      <c r="H12" s="119">
        <v>37811.829999999994</v>
      </c>
      <c r="I12" s="119">
        <v>33000</v>
      </c>
      <c r="J12" s="119">
        <v>33000</v>
      </c>
      <c r="K12" s="119">
        <v>34000</v>
      </c>
      <c r="L12" s="119">
        <v>32900</v>
      </c>
      <c r="M12" s="119">
        <v>37811.829999999994</v>
      </c>
      <c r="N12" s="120">
        <f t="shared" si="0"/>
        <v>69618.911800000002</v>
      </c>
      <c r="O12" s="121">
        <f>'[3]A4-FinPerf RE'!J12</f>
        <v>449204.40179999999</v>
      </c>
      <c r="P12" s="122">
        <f>'[3]A4-FinPerf RE'!K12</f>
        <v>480612.44060000003</v>
      </c>
      <c r="Q12" s="123">
        <f>'[3]A4-FinPerf RE'!L12</f>
        <v>505580.81582999992</v>
      </c>
    </row>
    <row r="13" spans="1:17" x14ac:dyDescent="0.25">
      <c r="A13" s="116" t="str">
        <f>'[3]A4-FinPerf RE'!A13</f>
        <v>Interest earned - external investments</v>
      </c>
      <c r="B13" s="117"/>
      <c r="C13" s="118">
        <v>276512.40999999997</v>
      </c>
      <c r="D13" s="119">
        <v>267000</v>
      </c>
      <c r="E13" s="119">
        <v>288000</v>
      </c>
      <c r="F13" s="119">
        <v>208000</v>
      </c>
      <c r="G13" s="119">
        <v>267000.40999999997</v>
      </c>
      <c r="H13" s="119">
        <v>233000.41</v>
      </c>
      <c r="I13" s="119">
        <v>254800</v>
      </c>
      <c r="J13" s="119">
        <v>254000</v>
      </c>
      <c r="K13" s="119">
        <v>247000</v>
      </c>
      <c r="L13" s="119">
        <v>245088</v>
      </c>
      <c r="M13" s="119">
        <v>284500</v>
      </c>
      <c r="N13" s="120">
        <f t="shared" si="0"/>
        <v>460066.20080000022</v>
      </c>
      <c r="O13" s="121">
        <f>'[3]A4-FinPerf RE'!J13</f>
        <v>3284967.4307999997</v>
      </c>
      <c r="P13" s="122">
        <f>'[3]A4-FinPerf RE'!K13</f>
        <v>3514649.6884000003</v>
      </c>
      <c r="Q13" s="123">
        <f>'[3]A4-FinPerf RE'!L13</f>
        <v>3697239.9441999993</v>
      </c>
    </row>
    <row r="14" spans="1:17" x14ac:dyDescent="0.25">
      <c r="A14" s="116" t="str">
        <f>'[3]A4-FinPerf RE'!A14</f>
        <v>Interest earned - outstanding debtors</v>
      </c>
      <c r="B14" s="117"/>
      <c r="C14" s="118">
        <v>1098700</v>
      </c>
      <c r="D14" s="119">
        <v>1008500.01</v>
      </c>
      <c r="E14" s="119">
        <v>1058700</v>
      </c>
      <c r="F14" s="119">
        <v>1021500</v>
      </c>
      <c r="G14" s="119">
        <v>1050000</v>
      </c>
      <c r="H14" s="119">
        <v>1087100</v>
      </c>
      <c r="I14" s="119">
        <v>1040890</v>
      </c>
      <c r="J14" s="119">
        <v>1008500.01</v>
      </c>
      <c r="K14" s="119">
        <v>1018500.01</v>
      </c>
      <c r="L14" s="119">
        <v>880000</v>
      </c>
      <c r="M14" s="119">
        <v>960001</v>
      </c>
      <c r="N14" s="120">
        <f t="shared" si="0"/>
        <v>748589.0393000003</v>
      </c>
      <c r="O14" s="121">
        <f>'[3]A4-FinPerf RE'!J14</f>
        <v>11980980.0693</v>
      </c>
      <c r="P14" s="122">
        <f>'[3]A4-FinPerf RE'!K14</f>
        <v>12818680.51028</v>
      </c>
      <c r="Q14" s="123">
        <f>'[3]A4-FinPerf RE'!L14</f>
        <v>13484626.280199999</v>
      </c>
    </row>
    <row r="15" spans="1:17" x14ac:dyDescent="0.25">
      <c r="A15" s="116" t="str">
        <f>'[3]A4-FinPerf RE'!A15</f>
        <v>Dividends received</v>
      </c>
      <c r="B15" s="117"/>
      <c r="C15" s="118">
        <v>0</v>
      </c>
      <c r="D15" s="119">
        <v>0</v>
      </c>
      <c r="E15" s="119">
        <v>0</v>
      </c>
      <c r="F15" s="119">
        <v>0</v>
      </c>
      <c r="G15" s="119">
        <v>0</v>
      </c>
      <c r="H15" s="119">
        <v>0</v>
      </c>
      <c r="I15" s="119">
        <v>0</v>
      </c>
      <c r="J15" s="119">
        <v>0</v>
      </c>
      <c r="K15" s="119">
        <v>0</v>
      </c>
      <c r="L15" s="119">
        <v>0</v>
      </c>
      <c r="M15" s="119">
        <v>0</v>
      </c>
      <c r="N15" s="120">
        <f t="shared" si="0"/>
        <v>0</v>
      </c>
      <c r="O15" s="121">
        <f>'[3]A4-FinPerf RE'!J15</f>
        <v>0</v>
      </c>
      <c r="P15" s="122">
        <f>'[3]A4-FinPerf RE'!K15</f>
        <v>0</v>
      </c>
      <c r="Q15" s="123">
        <f>'[3]A4-FinPerf RE'!L15</f>
        <v>0</v>
      </c>
    </row>
    <row r="16" spans="1:17" x14ac:dyDescent="0.25">
      <c r="A16" s="116" t="str">
        <f>'[3]A4-FinPerf RE'!A16</f>
        <v>Fines</v>
      </c>
      <c r="B16" s="117"/>
      <c r="C16" s="118">
        <v>138112.65000000002</v>
      </c>
      <c r="D16" s="119">
        <v>235000</v>
      </c>
      <c r="E16" s="119">
        <v>148700</v>
      </c>
      <c r="F16" s="119">
        <v>162000</v>
      </c>
      <c r="G16" s="119">
        <v>125800</v>
      </c>
      <c r="H16" s="119">
        <v>125487</v>
      </c>
      <c r="I16" s="119">
        <v>104500</v>
      </c>
      <c r="J16" s="119">
        <v>134560</v>
      </c>
      <c r="K16" s="119">
        <v>148700</v>
      </c>
      <c r="L16" s="119">
        <v>139112</v>
      </c>
      <c r="M16" s="119">
        <v>138112.65000000002</v>
      </c>
      <c r="N16" s="120">
        <f t="shared" si="0"/>
        <v>40693.912700000219</v>
      </c>
      <c r="O16" s="121">
        <f>'[3]A4-FinPerf RE'!J16</f>
        <v>1640778.2127</v>
      </c>
      <c r="P16" s="122">
        <f>'[3]A4-FinPerf RE'!K16</f>
        <v>1755500.0942800001</v>
      </c>
      <c r="Q16" s="123">
        <f>'[3]A4-FinPerf RE'!L16</f>
        <v>1846700.4206699997</v>
      </c>
    </row>
    <row r="17" spans="1:17" x14ac:dyDescent="0.25">
      <c r="A17" s="116" t="str">
        <f>'[3]A4-FinPerf RE'!A17</f>
        <v>Licences and permits</v>
      </c>
      <c r="B17" s="117"/>
      <c r="C17" s="118">
        <v>0</v>
      </c>
      <c r="D17" s="119">
        <v>0</v>
      </c>
      <c r="E17" s="119">
        <v>0</v>
      </c>
      <c r="F17" s="119">
        <v>0</v>
      </c>
      <c r="G17" s="119">
        <v>0</v>
      </c>
      <c r="H17" s="119">
        <v>0</v>
      </c>
      <c r="I17" s="119">
        <v>0</v>
      </c>
      <c r="J17" s="119">
        <v>0</v>
      </c>
      <c r="K17" s="119">
        <v>0</v>
      </c>
      <c r="L17" s="119">
        <v>0</v>
      </c>
      <c r="M17" s="119">
        <v>0</v>
      </c>
      <c r="N17" s="120">
        <f t="shared" si="0"/>
        <v>0</v>
      </c>
      <c r="O17" s="121">
        <f>'[3]A4-FinPerf RE'!J17</f>
        <v>0</v>
      </c>
      <c r="P17" s="122">
        <f>'[3]A4-FinPerf RE'!K17</f>
        <v>0</v>
      </c>
      <c r="Q17" s="123">
        <f>'[3]A4-FinPerf RE'!L17</f>
        <v>0</v>
      </c>
    </row>
    <row r="18" spans="1:17" x14ac:dyDescent="0.25">
      <c r="A18" s="116" t="str">
        <f>'[3]A4-FinPerf RE'!A18</f>
        <v>Agency services</v>
      </c>
      <c r="B18" s="117"/>
      <c r="C18" s="118">
        <v>947025.57000000007</v>
      </c>
      <c r="D18" s="119">
        <v>888000</v>
      </c>
      <c r="E18" s="119">
        <v>935020</v>
      </c>
      <c r="F18" s="119">
        <v>900450</v>
      </c>
      <c r="G18" s="119">
        <v>988002</v>
      </c>
      <c r="H18" s="119">
        <v>945000</v>
      </c>
      <c r="I18" s="119">
        <v>780000</v>
      </c>
      <c r="J18" s="119">
        <v>880555</v>
      </c>
      <c r="K18" s="119">
        <v>947025.57</v>
      </c>
      <c r="L18" s="119">
        <v>808000</v>
      </c>
      <c r="M18" s="119">
        <v>947025.57000000007</v>
      </c>
      <c r="N18" s="120">
        <f t="shared" si="0"/>
        <v>1284559.9625999983</v>
      </c>
      <c r="O18" s="121">
        <f>'[3]A4-FinPerf RE'!J18</f>
        <v>11250663.672599999</v>
      </c>
      <c r="P18" s="122">
        <f>'[3]A4-FinPerf RE'!K18</f>
        <v>12037301.004520001</v>
      </c>
      <c r="Q18" s="123">
        <f>'[3]A4-FinPerf RE'!L18</f>
        <v>12662653.166489998</v>
      </c>
    </row>
    <row r="19" spans="1:17" x14ac:dyDescent="0.25">
      <c r="A19" s="116" t="str">
        <f>'[3]A4-FinPerf RE'!A19</f>
        <v>Transfers recognised - operational</v>
      </c>
      <c r="B19" s="117"/>
      <c r="C19" s="118">
        <v>120000000</v>
      </c>
      <c r="D19" s="119">
        <v>11600000</v>
      </c>
      <c r="E19" s="119">
        <v>5000000</v>
      </c>
      <c r="F19" s="119">
        <v>1920000</v>
      </c>
      <c r="G19" s="119">
        <v>144000000</v>
      </c>
      <c r="H19" s="119">
        <v>0</v>
      </c>
      <c r="I19" s="119">
        <v>0</v>
      </c>
      <c r="J19" s="119">
        <v>0</v>
      </c>
      <c r="K19" s="119">
        <v>72490000</v>
      </c>
      <c r="L19" s="119">
        <v>0</v>
      </c>
      <c r="M19" s="119">
        <v>0</v>
      </c>
      <c r="N19" s="120">
        <f t="shared" si="0"/>
        <v>8586000</v>
      </c>
      <c r="O19" s="121">
        <f>'[3]A4-FinPerf RE'!J19</f>
        <v>363596000</v>
      </c>
      <c r="P19" s="122">
        <f>'[3]A4-FinPerf RE'!K19</f>
        <v>368360000</v>
      </c>
      <c r="Q19" s="123">
        <f>'[3]A4-FinPerf RE'!L19</f>
        <v>366556000</v>
      </c>
    </row>
    <row r="20" spans="1:17" x14ac:dyDescent="0.25">
      <c r="A20" s="116" t="str">
        <f>'[3]A4-FinPerf RE'!A20</f>
        <v>Other revenue</v>
      </c>
      <c r="B20" s="117"/>
      <c r="C20" s="118">
        <v>2540000</v>
      </c>
      <c r="D20" s="119">
        <v>1800900</v>
      </c>
      <c r="E20" s="119">
        <v>1013000</v>
      </c>
      <c r="F20" s="119">
        <v>1374000</v>
      </c>
      <c r="G20" s="119">
        <v>1450000</v>
      </c>
      <c r="H20" s="119">
        <v>1178665.1899999997</v>
      </c>
      <c r="I20" s="119">
        <v>1180000</v>
      </c>
      <c r="J20" s="119">
        <v>1245000</v>
      </c>
      <c r="K20" s="119">
        <v>2470000</v>
      </c>
      <c r="L20" s="119">
        <v>1478090</v>
      </c>
      <c r="M20" s="119">
        <v>2750000</v>
      </c>
      <c r="N20" s="120">
        <f t="shared" si="0"/>
        <v>-1317953.3599999957</v>
      </c>
      <c r="O20" s="121">
        <f>'[3]A4-FinPerf RE'!J20</f>
        <v>17161701.830000002</v>
      </c>
      <c r="P20" s="122">
        <f>'[3]A4-FinPerf RE'!K20</f>
        <v>23652834.419999998</v>
      </c>
      <c r="Q20" s="123">
        <f>'[3]A4-FinPerf RE'!L20</f>
        <v>24437350.549999997</v>
      </c>
    </row>
    <row r="21" spans="1:17" x14ac:dyDescent="0.25">
      <c r="A21" s="116" t="str">
        <f>'[3]A4-FinPerf RE'!A21</f>
        <v>Gains on disposal of PPE</v>
      </c>
      <c r="B21" s="117"/>
      <c r="C21" s="118">
        <v>0</v>
      </c>
      <c r="D21" s="119">
        <v>0</v>
      </c>
      <c r="E21" s="119">
        <v>0</v>
      </c>
      <c r="F21" s="119">
        <v>0</v>
      </c>
      <c r="G21" s="119">
        <v>0</v>
      </c>
      <c r="H21" s="119">
        <v>0</v>
      </c>
      <c r="I21" s="119">
        <v>0</v>
      </c>
      <c r="J21" s="119">
        <v>0</v>
      </c>
      <c r="K21" s="119">
        <v>0</v>
      </c>
      <c r="L21" s="119">
        <v>0</v>
      </c>
      <c r="M21" s="119">
        <v>0</v>
      </c>
      <c r="N21" s="120">
        <f t="shared" si="0"/>
        <v>0</v>
      </c>
      <c r="O21" s="121">
        <f>'[3]A4-FinPerf RE'!J21</f>
        <v>0</v>
      </c>
      <c r="P21" s="122">
        <f>'[3]A4-FinPerf RE'!K21</f>
        <v>0</v>
      </c>
      <c r="Q21" s="123">
        <f>'[3]A4-FinPerf RE'!L21</f>
        <v>0</v>
      </c>
    </row>
    <row r="22" spans="1:17" x14ac:dyDescent="0.25">
      <c r="A22" s="126" t="str">
        <f>'[3]A4-FinPerf RE'!A22</f>
        <v>Total Revenue (excluding capital transfers and contributions)</v>
      </c>
      <c r="B22" s="127"/>
      <c r="C22" s="128">
        <f t="shared" ref="C22:M22" si="1">SUM(C5:C21)</f>
        <v>153601995.72999999</v>
      </c>
      <c r="D22" s="129">
        <f t="shared" si="1"/>
        <v>41794400.010000005</v>
      </c>
      <c r="E22" s="129">
        <f t="shared" si="1"/>
        <v>35521786</v>
      </c>
      <c r="F22" s="129">
        <f t="shared" si="1"/>
        <v>35680400</v>
      </c>
      <c r="G22" s="129">
        <f t="shared" si="1"/>
        <v>177427135.41</v>
      </c>
      <c r="H22" s="129">
        <f t="shared" si="1"/>
        <v>34726064.809999995</v>
      </c>
      <c r="I22" s="129">
        <f t="shared" si="1"/>
        <v>30776956.550000001</v>
      </c>
      <c r="J22" s="129">
        <f t="shared" si="1"/>
        <v>30243315.010000002</v>
      </c>
      <c r="K22" s="129">
        <f t="shared" si="1"/>
        <v>106386225.58</v>
      </c>
      <c r="L22" s="129">
        <f t="shared" si="1"/>
        <v>33227190</v>
      </c>
      <c r="M22" s="129">
        <f t="shared" si="1"/>
        <v>34277451.049999997</v>
      </c>
      <c r="N22" s="130">
        <f>SUM(N5:N21)</f>
        <v>37928326.148100078</v>
      </c>
      <c r="O22" s="128">
        <f>SUM(O5:O21)</f>
        <v>751591246.29810011</v>
      </c>
      <c r="P22" s="129">
        <f>SUM(P5:P21)</f>
        <v>803818494.61471999</v>
      </c>
      <c r="Q22" s="131">
        <f>SUM(Q5:Q21)</f>
        <v>846895331.32638001</v>
      </c>
    </row>
    <row r="23" spans="1:17" x14ac:dyDescent="0.25">
      <c r="A23" s="132"/>
      <c r="B23" s="117"/>
      <c r="C23" s="121"/>
      <c r="D23" s="122"/>
      <c r="E23" s="122"/>
      <c r="F23" s="122"/>
      <c r="G23" s="122"/>
      <c r="H23" s="122"/>
      <c r="I23" s="122"/>
      <c r="J23" s="122"/>
      <c r="K23" s="122"/>
      <c r="L23" s="122"/>
      <c r="M23" s="122"/>
      <c r="N23" s="120"/>
      <c r="O23" s="121"/>
      <c r="P23" s="122"/>
      <c r="Q23" s="123"/>
    </row>
    <row r="24" spans="1:17" x14ac:dyDescent="0.25">
      <c r="A24" s="133" t="str">
        <f>'[3]A4-FinPerf RE'!A24</f>
        <v>Expenditure By Type</v>
      </c>
      <c r="B24" s="134"/>
      <c r="C24" s="121"/>
      <c r="D24" s="122"/>
      <c r="E24" s="122"/>
      <c r="F24" s="122"/>
      <c r="G24" s="122"/>
      <c r="H24" s="122"/>
      <c r="I24" s="122"/>
      <c r="J24" s="122"/>
      <c r="K24" s="122"/>
      <c r="L24" s="122"/>
      <c r="M24" s="122"/>
      <c r="N24" s="120"/>
      <c r="O24" s="121"/>
      <c r="P24" s="122"/>
      <c r="Q24" s="123"/>
    </row>
    <row r="25" spans="1:17" x14ac:dyDescent="0.25">
      <c r="A25" s="116" t="str">
        <f>'[3]A4-FinPerf RE'!A25</f>
        <v>Employee related costs</v>
      </c>
      <c r="B25" s="117"/>
      <c r="C25" s="118">
        <v>18450000</v>
      </c>
      <c r="D25" s="119">
        <v>18950000</v>
      </c>
      <c r="E25" s="119">
        <v>18650000</v>
      </c>
      <c r="F25" s="119">
        <v>18880000</v>
      </c>
      <c r="G25" s="119">
        <v>18450000</v>
      </c>
      <c r="H25" s="119">
        <v>32074000</v>
      </c>
      <c r="I25" s="119">
        <v>18950000</v>
      </c>
      <c r="J25" s="119">
        <v>18990000</v>
      </c>
      <c r="K25" s="119">
        <v>18780000</v>
      </c>
      <c r="L25" s="119">
        <v>18990000</v>
      </c>
      <c r="M25" s="119">
        <v>18780000</v>
      </c>
      <c r="N25" s="120">
        <f t="shared" ref="N25:N35" si="2">O25-SUM(C25:M25)</f>
        <v>21233438.300000012</v>
      </c>
      <c r="O25" s="121">
        <f>'[3]A4-FinPerf RE'!J25</f>
        <v>241177438.30000001</v>
      </c>
      <c r="P25" s="122">
        <f>'[3]A4-FinPerf RE'!K25</f>
        <v>254442197.43999997</v>
      </c>
      <c r="Q25" s="123">
        <f>'[3]A4-FinPerf RE'!L25</f>
        <v>267927633.86000001</v>
      </c>
    </row>
    <row r="26" spans="1:17" x14ac:dyDescent="0.25">
      <c r="A26" s="116" t="str">
        <f>'[3]A4-FinPerf RE'!A26</f>
        <v>Remuneration of councillors</v>
      </c>
      <c r="B26" s="117"/>
      <c r="C26" s="118">
        <v>1913681.5699999996</v>
      </c>
      <c r="D26" s="119">
        <v>1913681.5699999996</v>
      </c>
      <c r="E26" s="119">
        <v>1913681.5699999996</v>
      </c>
      <c r="F26" s="119">
        <v>1913681.5699999996</v>
      </c>
      <c r="G26" s="119">
        <v>1913681.5699999996</v>
      </c>
      <c r="H26" s="119">
        <v>1913681.5699999996</v>
      </c>
      <c r="I26" s="119">
        <v>1913681.5699999996</v>
      </c>
      <c r="J26" s="119">
        <v>1913681.5699999996</v>
      </c>
      <c r="K26" s="119">
        <v>1913681.5699999996</v>
      </c>
      <c r="L26" s="119">
        <v>1913681.5699999996</v>
      </c>
      <c r="M26" s="119">
        <v>1913681.5699999996</v>
      </c>
      <c r="N26" s="120">
        <f t="shared" si="2"/>
        <v>1559609.7300000004</v>
      </c>
      <c r="O26" s="121">
        <f>'[3]A4-FinPerf RE'!J26</f>
        <v>22610107</v>
      </c>
      <c r="P26" s="122">
        <f>'[3]A4-FinPerf RE'!K26</f>
        <v>23944103</v>
      </c>
      <c r="Q26" s="123">
        <f>'[3]A4-FinPerf RE'!L26</f>
        <v>25284973</v>
      </c>
    </row>
    <row r="27" spans="1:17" x14ac:dyDescent="0.25">
      <c r="A27" s="116" t="str">
        <f>'[3]A4-FinPerf RE'!A27</f>
        <v>Debt impairment</v>
      </c>
      <c r="B27" s="117"/>
      <c r="C27" s="118"/>
      <c r="D27" s="119"/>
      <c r="E27" s="119"/>
      <c r="F27" s="119"/>
      <c r="G27" s="119"/>
      <c r="H27" s="119"/>
      <c r="I27" s="119"/>
      <c r="J27" s="119"/>
      <c r="K27" s="119"/>
      <c r="L27" s="119"/>
      <c r="M27" s="119"/>
      <c r="N27" s="120">
        <f t="shared" si="2"/>
        <v>10000000</v>
      </c>
      <c r="O27" s="121">
        <f>'[3]A4-FinPerf RE'!J27</f>
        <v>10000000</v>
      </c>
      <c r="P27" s="122">
        <f>'[3]A4-FinPerf RE'!K27</f>
        <v>10550000</v>
      </c>
      <c r="Q27" s="123">
        <f>'[3]A4-FinPerf RE'!L27</f>
        <v>11109150</v>
      </c>
    </row>
    <row r="28" spans="1:17" x14ac:dyDescent="0.25">
      <c r="A28" s="116" t="str">
        <f>'[3]A4-FinPerf RE'!A28</f>
        <v>Depreciation &amp; asset impairment</v>
      </c>
      <c r="B28" s="117"/>
      <c r="C28" s="118"/>
      <c r="D28" s="119"/>
      <c r="E28" s="119"/>
      <c r="F28" s="119"/>
      <c r="G28" s="119"/>
      <c r="H28" s="119"/>
      <c r="I28" s="119"/>
      <c r="J28" s="119"/>
      <c r="K28" s="119"/>
      <c r="L28" s="119"/>
      <c r="M28" s="119"/>
      <c r="N28" s="120">
        <f t="shared" si="2"/>
        <v>153426319.32000002</v>
      </c>
      <c r="O28" s="121">
        <f>'[3]A4-FinPerf RE'!J28</f>
        <v>153426319.32000002</v>
      </c>
      <c r="P28" s="122">
        <f>'[3]A4-FinPerf RE'!K28</f>
        <v>161864766.86000001</v>
      </c>
      <c r="Q28" s="123">
        <f>'[3]A4-FinPerf RE'!L28</f>
        <v>170443599.52000001</v>
      </c>
    </row>
    <row r="29" spans="1:17" x14ac:dyDescent="0.25">
      <c r="A29" s="116" t="str">
        <f>'[3]A4-FinPerf RE'!A29</f>
        <v>Finance charges</v>
      </c>
      <c r="B29" s="117"/>
      <c r="C29" s="118">
        <v>542000</v>
      </c>
      <c r="D29" s="119">
        <v>522450.54</v>
      </c>
      <c r="E29" s="119">
        <v>520286.54</v>
      </c>
      <c r="F29" s="119">
        <v>534000</v>
      </c>
      <c r="G29" s="119">
        <v>567000</v>
      </c>
      <c r="H29" s="119">
        <v>588000</v>
      </c>
      <c r="I29" s="119">
        <v>521000</v>
      </c>
      <c r="J29" s="119">
        <v>532000</v>
      </c>
      <c r="K29" s="119">
        <v>519000</v>
      </c>
      <c r="L29" s="119">
        <v>520286.54</v>
      </c>
      <c r="M29" s="119">
        <v>520286.54</v>
      </c>
      <c r="N29" s="120">
        <f t="shared" si="2"/>
        <v>294693.94510000013</v>
      </c>
      <c r="O29" s="121">
        <f>'[3]A4-FinPerf RE'!J29</f>
        <v>6181004.1051000003</v>
      </c>
      <c r="P29" s="122">
        <f>'[3]A4-FinPerf RE'!K29</f>
        <v>6613174.9204400005</v>
      </c>
      <c r="Q29" s="123">
        <f>'[3]A4-FinPerf RE'!L29</f>
        <v>6956737.2584099993</v>
      </c>
    </row>
    <row r="30" spans="1:17" x14ac:dyDescent="0.25">
      <c r="A30" s="116" t="str">
        <f>'[3]A4-FinPerf RE'!A30</f>
        <v>Bulk purchases</v>
      </c>
      <c r="B30" s="117"/>
      <c r="C30" s="118">
        <v>18078244.34</v>
      </c>
      <c r="D30" s="119">
        <v>18178000.34</v>
      </c>
      <c r="E30" s="119">
        <v>18757000.34</v>
      </c>
      <c r="F30" s="119">
        <v>17654000</v>
      </c>
      <c r="G30" s="119">
        <v>16000000</v>
      </c>
      <c r="H30" s="119">
        <v>16800000</v>
      </c>
      <c r="I30" s="119">
        <v>17870000</v>
      </c>
      <c r="J30" s="119">
        <v>18978244.34</v>
      </c>
      <c r="K30" s="119">
        <v>19078244.34</v>
      </c>
      <c r="L30" s="119">
        <v>17078888.34</v>
      </c>
      <c r="M30" s="119">
        <v>19078067.34</v>
      </c>
      <c r="N30" s="120">
        <f t="shared" si="2"/>
        <v>19388242.900000006</v>
      </c>
      <c r="O30" s="121">
        <f>'[3]A4-FinPerf RE'!J30</f>
        <v>216938932.28</v>
      </c>
      <c r="P30" s="122">
        <f>'[3]A4-FinPerf RE'!K30</f>
        <v>247831036.19999996</v>
      </c>
      <c r="Q30" s="123">
        <f>'[3]A4-FinPerf RE'!L30</f>
        <v>283122175.81</v>
      </c>
    </row>
    <row r="31" spans="1:17" x14ac:dyDescent="0.25">
      <c r="A31" s="116" t="str">
        <f>'[3]A4-FinPerf RE'!A31</f>
        <v>Other materials</v>
      </c>
      <c r="B31" s="117"/>
      <c r="C31" s="118">
        <v>0</v>
      </c>
      <c r="D31" s="119">
        <v>0</v>
      </c>
      <c r="E31" s="119">
        <v>0</v>
      </c>
      <c r="F31" s="119">
        <v>0</v>
      </c>
      <c r="G31" s="119">
        <v>0</v>
      </c>
      <c r="H31" s="119">
        <v>0</v>
      </c>
      <c r="I31" s="119">
        <v>0</v>
      </c>
      <c r="J31" s="119">
        <v>0</v>
      </c>
      <c r="K31" s="119">
        <v>0</v>
      </c>
      <c r="L31" s="119">
        <v>0</v>
      </c>
      <c r="M31" s="119">
        <v>0</v>
      </c>
      <c r="N31" s="120">
        <f t="shared" si="2"/>
        <v>0</v>
      </c>
      <c r="O31" s="121">
        <f>'[3]A4-FinPerf RE'!J31</f>
        <v>0</v>
      </c>
      <c r="P31" s="122">
        <f>'[3]A4-FinPerf RE'!K31</f>
        <v>0</v>
      </c>
      <c r="Q31" s="123">
        <f>'[3]A4-FinPerf RE'!L31</f>
        <v>0</v>
      </c>
    </row>
    <row r="32" spans="1:17" x14ac:dyDescent="0.25">
      <c r="A32" s="116" t="str">
        <f>'[3]A4-FinPerf RE'!A32</f>
        <v>Contracted services</v>
      </c>
      <c r="B32" s="117"/>
      <c r="C32" s="118">
        <v>0</v>
      </c>
      <c r="D32" s="119">
        <v>0</v>
      </c>
      <c r="E32" s="119">
        <v>0</v>
      </c>
      <c r="F32" s="119">
        <v>0</v>
      </c>
      <c r="G32" s="119">
        <v>0</v>
      </c>
      <c r="H32" s="119">
        <v>0</v>
      </c>
      <c r="I32" s="119">
        <v>0</v>
      </c>
      <c r="J32" s="119">
        <v>0</v>
      </c>
      <c r="K32" s="119">
        <v>0</v>
      </c>
      <c r="L32" s="119">
        <v>0</v>
      </c>
      <c r="M32" s="119">
        <v>0</v>
      </c>
      <c r="N32" s="120">
        <f t="shared" si="2"/>
        <v>0</v>
      </c>
      <c r="O32" s="121">
        <f>'[3]A4-FinPerf RE'!J32</f>
        <v>0</v>
      </c>
      <c r="P32" s="122">
        <f>'[3]A4-FinPerf RE'!K32</f>
        <v>0</v>
      </c>
      <c r="Q32" s="123">
        <f>'[3]A4-FinPerf RE'!L32</f>
        <v>0</v>
      </c>
    </row>
    <row r="33" spans="1:17" x14ac:dyDescent="0.25">
      <c r="A33" s="116" t="str">
        <f>'[3]A4-FinPerf RE'!A33</f>
        <v>Transfers and grants</v>
      </c>
      <c r="B33" s="117"/>
      <c r="C33" s="118">
        <v>0</v>
      </c>
      <c r="D33" s="119">
        <v>0</v>
      </c>
      <c r="E33" s="119">
        <v>0</v>
      </c>
      <c r="F33" s="119">
        <v>0</v>
      </c>
      <c r="G33" s="119">
        <v>0</v>
      </c>
      <c r="H33" s="119">
        <v>0</v>
      </c>
      <c r="I33" s="119">
        <v>0</v>
      </c>
      <c r="J33" s="119">
        <v>0</v>
      </c>
      <c r="K33" s="119">
        <v>0</v>
      </c>
      <c r="L33" s="119">
        <v>0</v>
      </c>
      <c r="M33" s="119">
        <v>0</v>
      </c>
      <c r="N33" s="120">
        <f t="shared" si="2"/>
        <v>0</v>
      </c>
      <c r="O33" s="121">
        <f>'[3]A4-FinPerf RE'!J33</f>
        <v>0</v>
      </c>
      <c r="P33" s="122">
        <f>'[3]A4-FinPerf RE'!K33</f>
        <v>0</v>
      </c>
      <c r="Q33" s="123">
        <f>'[3]A4-FinPerf RE'!L33</f>
        <v>0</v>
      </c>
    </row>
    <row r="34" spans="1:17" x14ac:dyDescent="0.25">
      <c r="A34" s="116" t="str">
        <f>'[3]A4-FinPerf RE'!A34</f>
        <v>Other expenditure</v>
      </c>
      <c r="B34" s="117"/>
      <c r="C34" s="118">
        <v>14362465.24</v>
      </c>
      <c r="D34" s="119">
        <v>14150000</v>
      </c>
      <c r="E34" s="119">
        <v>11780007</v>
      </c>
      <c r="F34" s="119">
        <v>14508780</v>
      </c>
      <c r="G34" s="119">
        <v>11458700</v>
      </c>
      <c r="H34" s="119">
        <v>11420000</v>
      </c>
      <c r="I34" s="119">
        <v>14345600</v>
      </c>
      <c r="J34" s="119">
        <v>14362111</v>
      </c>
      <c r="K34" s="119">
        <v>14300000.24</v>
      </c>
      <c r="L34" s="119">
        <v>14362465.239999995</v>
      </c>
      <c r="M34" s="119">
        <v>11120000.24</v>
      </c>
      <c r="N34" s="120">
        <f t="shared" si="2"/>
        <v>38625885.951499999</v>
      </c>
      <c r="O34" s="121">
        <f>'[3]A4-FinPerf RE'!J34</f>
        <v>184796014.91150001</v>
      </c>
      <c r="P34" s="122">
        <f>'[3]A4-FinPerf RE'!K34</f>
        <v>187462607.21004</v>
      </c>
      <c r="Q34" s="123">
        <f>'[3]A4-FinPerf RE'!L34</f>
        <v>197656659.44150999</v>
      </c>
    </row>
    <row r="35" spans="1:17" x14ac:dyDescent="0.25">
      <c r="A35" s="116" t="str">
        <f>'[3]A4-FinPerf RE'!A35</f>
        <v>Loss on disposal of PPE</v>
      </c>
      <c r="B35" s="117"/>
      <c r="C35" s="118">
        <v>0</v>
      </c>
      <c r="D35" s="119">
        <v>0</v>
      </c>
      <c r="E35" s="119">
        <v>0</v>
      </c>
      <c r="F35" s="119">
        <v>0</v>
      </c>
      <c r="G35" s="119">
        <v>0</v>
      </c>
      <c r="H35" s="119">
        <v>0</v>
      </c>
      <c r="I35" s="119">
        <v>0</v>
      </c>
      <c r="J35" s="119">
        <v>0</v>
      </c>
      <c r="K35" s="119">
        <v>0</v>
      </c>
      <c r="L35" s="119">
        <v>0</v>
      </c>
      <c r="M35" s="119">
        <v>0</v>
      </c>
      <c r="N35" s="120">
        <f t="shared" si="2"/>
        <v>0</v>
      </c>
      <c r="O35" s="121">
        <f>'[3]A4-FinPerf RE'!J35</f>
        <v>0</v>
      </c>
      <c r="P35" s="122">
        <f>'[3]A4-FinPerf RE'!K35</f>
        <v>0</v>
      </c>
      <c r="Q35" s="123">
        <f>'[3]A4-FinPerf RE'!L35</f>
        <v>0</v>
      </c>
    </row>
    <row r="36" spans="1:17" x14ac:dyDescent="0.25">
      <c r="A36" s="126" t="str">
        <f>'[3]A4-FinPerf RE'!A36</f>
        <v>Total Expenditure</v>
      </c>
      <c r="B36" s="127"/>
      <c r="C36" s="128">
        <f>SUM(C25:C35)</f>
        <v>53346391.149999999</v>
      </c>
      <c r="D36" s="129">
        <f t="shared" ref="D36:M36" si="3">SUM(D25:D35)</f>
        <v>53714132.450000003</v>
      </c>
      <c r="E36" s="129">
        <f t="shared" si="3"/>
        <v>51620975.450000003</v>
      </c>
      <c r="F36" s="129">
        <f t="shared" si="3"/>
        <v>53490461.57</v>
      </c>
      <c r="G36" s="129">
        <f t="shared" si="3"/>
        <v>48389381.57</v>
      </c>
      <c r="H36" s="129">
        <f t="shared" si="3"/>
        <v>62795681.57</v>
      </c>
      <c r="I36" s="129">
        <f t="shared" si="3"/>
        <v>53600281.57</v>
      </c>
      <c r="J36" s="129">
        <f t="shared" si="3"/>
        <v>54776036.909999996</v>
      </c>
      <c r="K36" s="129">
        <f t="shared" si="3"/>
        <v>54590926.149999999</v>
      </c>
      <c r="L36" s="129">
        <f t="shared" si="3"/>
        <v>52865321.689999998</v>
      </c>
      <c r="M36" s="129">
        <f t="shared" si="3"/>
        <v>51412035.690000005</v>
      </c>
      <c r="N36" s="130">
        <f>SUM(N25:N35)</f>
        <v>244528190.14660004</v>
      </c>
      <c r="O36" s="128">
        <f>SUM(O25:O35)</f>
        <v>835129815.91659999</v>
      </c>
      <c r="P36" s="129">
        <f>SUM(P25:P35)</f>
        <v>892707885.63047993</v>
      </c>
      <c r="Q36" s="131">
        <f>SUM(Q25:Q35)</f>
        <v>962500928.88992</v>
      </c>
    </row>
    <row r="37" spans="1:17" x14ac:dyDescent="0.25">
      <c r="A37" s="132"/>
      <c r="B37" s="117"/>
      <c r="C37" s="121"/>
      <c r="D37" s="122"/>
      <c r="E37" s="122"/>
      <c r="F37" s="122"/>
      <c r="G37" s="122"/>
      <c r="H37" s="122"/>
      <c r="I37" s="122"/>
      <c r="J37" s="122"/>
      <c r="K37" s="122"/>
      <c r="L37" s="122"/>
      <c r="M37" s="122"/>
      <c r="N37" s="120"/>
      <c r="O37" s="121"/>
      <c r="P37" s="122"/>
      <c r="Q37" s="123"/>
    </row>
    <row r="38" spans="1:17" x14ac:dyDescent="0.25">
      <c r="A38" s="135" t="str">
        <f>'[3]A4-FinPerf RE'!A38</f>
        <v>Surplus/(Deficit)</v>
      </c>
      <c r="B38" s="136"/>
      <c r="C38" s="128">
        <f t="shared" ref="C38:M38" si="4">C22-C36</f>
        <v>100255604.57999998</v>
      </c>
      <c r="D38" s="129">
        <f t="shared" si="4"/>
        <v>-11919732.439999998</v>
      </c>
      <c r="E38" s="129">
        <f t="shared" si="4"/>
        <v>-16099189.450000003</v>
      </c>
      <c r="F38" s="129">
        <f t="shared" si="4"/>
        <v>-17810061.57</v>
      </c>
      <c r="G38" s="129">
        <f t="shared" si="4"/>
        <v>129037753.84</v>
      </c>
      <c r="H38" s="129">
        <f t="shared" si="4"/>
        <v>-28069616.760000005</v>
      </c>
      <c r="I38" s="129">
        <f t="shared" si="4"/>
        <v>-22823325.02</v>
      </c>
      <c r="J38" s="129">
        <f t="shared" si="4"/>
        <v>-24532721.899999995</v>
      </c>
      <c r="K38" s="129">
        <f t="shared" si="4"/>
        <v>51795299.43</v>
      </c>
      <c r="L38" s="129">
        <f t="shared" si="4"/>
        <v>-19638131.689999998</v>
      </c>
      <c r="M38" s="129">
        <f t="shared" si="4"/>
        <v>-17134584.640000008</v>
      </c>
      <c r="N38" s="130">
        <f>N22-N36</f>
        <v>-206599863.99849996</v>
      </c>
      <c r="O38" s="128">
        <f>O22-O36</f>
        <v>-83538569.618499875</v>
      </c>
      <c r="P38" s="129">
        <f>P22-P36</f>
        <v>-88889391.015759945</v>
      </c>
      <c r="Q38" s="131">
        <f>Q22-Q36</f>
        <v>-115605597.56353998</v>
      </c>
    </row>
    <row r="39" spans="1:17" x14ac:dyDescent="0.25">
      <c r="A39" s="116" t="str">
        <f>'[3]A4-FinPerf RE'!A39</f>
        <v>Transfers recognised - capital</v>
      </c>
      <c r="B39" s="117"/>
      <c r="C39" s="118">
        <v>0</v>
      </c>
      <c r="D39" s="119">
        <v>0</v>
      </c>
      <c r="E39" s="119">
        <v>0</v>
      </c>
      <c r="F39" s="119">
        <v>4590000</v>
      </c>
      <c r="G39" s="119">
        <v>43609000</v>
      </c>
      <c r="H39" s="119">
        <v>5780000</v>
      </c>
      <c r="I39" s="119">
        <v>1190000</v>
      </c>
      <c r="J39" s="119">
        <v>0</v>
      </c>
      <c r="K39" s="119">
        <v>74095000</v>
      </c>
      <c r="L39" s="119">
        <v>0</v>
      </c>
      <c r="M39" s="119">
        <v>0</v>
      </c>
      <c r="N39" s="120">
        <f>O39-SUM(C39:M39)</f>
        <v>0</v>
      </c>
      <c r="O39" s="121">
        <f>'[3]A4-FinPerf RE'!J39</f>
        <v>129264000</v>
      </c>
      <c r="P39" s="122">
        <f>'[3]A4-FinPerf RE'!K39</f>
        <v>136892000</v>
      </c>
      <c r="Q39" s="123">
        <f>'[3]A4-FinPerf RE'!L39</f>
        <v>143831000</v>
      </c>
    </row>
    <row r="40" spans="1:17" x14ac:dyDescent="0.25">
      <c r="A40" s="116" t="str">
        <f>'[3]A4-FinPerf RE'!A40</f>
        <v>Contributions recognised - capital</v>
      </c>
      <c r="B40" s="117"/>
      <c r="C40" s="118">
        <v>0</v>
      </c>
      <c r="D40" s="119">
        <v>0</v>
      </c>
      <c r="E40" s="119">
        <v>0</v>
      </c>
      <c r="F40" s="119">
        <v>0</v>
      </c>
      <c r="G40" s="119">
        <v>0</v>
      </c>
      <c r="H40" s="119">
        <v>0</v>
      </c>
      <c r="I40" s="119">
        <v>0</v>
      </c>
      <c r="J40" s="119">
        <v>0</v>
      </c>
      <c r="K40" s="119">
        <v>0</v>
      </c>
      <c r="L40" s="119">
        <v>0</v>
      </c>
      <c r="M40" s="119">
        <v>0</v>
      </c>
      <c r="N40" s="120">
        <f>O40-SUM(C40:M40)</f>
        <v>0</v>
      </c>
      <c r="O40" s="121">
        <f>'[3]A4-FinPerf RE'!J40</f>
        <v>0</v>
      </c>
      <c r="P40" s="122">
        <f>'[3]A4-FinPerf RE'!K40</f>
        <v>0</v>
      </c>
      <c r="Q40" s="123">
        <f>'[3]A4-FinPerf RE'!L40</f>
        <v>0</v>
      </c>
    </row>
    <row r="41" spans="1:17" x14ac:dyDescent="0.25">
      <c r="A41" s="116" t="str">
        <f>'[3]A4-FinPerf RE'!A41</f>
        <v>Contributed assets</v>
      </c>
      <c r="B41" s="117"/>
      <c r="C41" s="118">
        <v>0</v>
      </c>
      <c r="D41" s="119">
        <v>0</v>
      </c>
      <c r="E41" s="119">
        <v>0</v>
      </c>
      <c r="F41" s="119">
        <v>0</v>
      </c>
      <c r="G41" s="119">
        <v>0</v>
      </c>
      <c r="H41" s="119">
        <v>0</v>
      </c>
      <c r="I41" s="119">
        <v>0</v>
      </c>
      <c r="J41" s="119">
        <v>0</v>
      </c>
      <c r="K41" s="119">
        <v>0</v>
      </c>
      <c r="L41" s="119">
        <v>0</v>
      </c>
      <c r="M41" s="119">
        <v>0</v>
      </c>
      <c r="N41" s="120">
        <f>O41-SUM(C41:M41)</f>
        <v>0</v>
      </c>
      <c r="O41" s="121">
        <f>'[3]A4-FinPerf RE'!J41</f>
        <v>0</v>
      </c>
      <c r="P41" s="122">
        <f>'[3]A4-FinPerf RE'!K41</f>
        <v>0</v>
      </c>
      <c r="Q41" s="123">
        <f>'[3]A4-FinPerf RE'!L41</f>
        <v>0</v>
      </c>
    </row>
    <row r="42" spans="1:17" ht="76.5" x14ac:dyDescent="0.25">
      <c r="A42" s="137" t="str">
        <f>'[3]A4-FinPerf RE'!A42</f>
        <v>Surplus/(Deficit) after capital transfers &amp; contributions</v>
      </c>
      <c r="B42" s="138"/>
      <c r="C42" s="139">
        <f t="shared" ref="C42:M42" si="5">C38+SUM(C39:C41)</f>
        <v>100255604.57999998</v>
      </c>
      <c r="D42" s="140">
        <f t="shared" si="5"/>
        <v>-11919732.439999998</v>
      </c>
      <c r="E42" s="140">
        <f t="shared" si="5"/>
        <v>-16099189.450000003</v>
      </c>
      <c r="F42" s="140">
        <f t="shared" si="5"/>
        <v>-13220061.57</v>
      </c>
      <c r="G42" s="140">
        <f t="shared" si="5"/>
        <v>172646753.84</v>
      </c>
      <c r="H42" s="140">
        <f t="shared" si="5"/>
        <v>-22289616.760000005</v>
      </c>
      <c r="I42" s="140">
        <f t="shared" si="5"/>
        <v>-21633325.02</v>
      </c>
      <c r="J42" s="140">
        <f t="shared" si="5"/>
        <v>-24532721.899999995</v>
      </c>
      <c r="K42" s="140">
        <f t="shared" si="5"/>
        <v>125890299.43000001</v>
      </c>
      <c r="L42" s="140">
        <f t="shared" si="5"/>
        <v>-19638131.689999998</v>
      </c>
      <c r="M42" s="140">
        <f t="shared" si="5"/>
        <v>-17134584.640000008</v>
      </c>
      <c r="N42" s="141">
        <f>N38+SUM(N39:N41)</f>
        <v>-206599863.99849996</v>
      </c>
      <c r="O42" s="139">
        <f>O38+SUM(O39:O41)</f>
        <v>45725430.381500125</v>
      </c>
      <c r="P42" s="140">
        <f>P38+SUM(P39:P41)</f>
        <v>48002608.984240055</v>
      </c>
      <c r="Q42" s="142">
        <f>Q38+SUM(Q39:Q41)</f>
        <v>28225402.436460018</v>
      </c>
    </row>
    <row r="43" spans="1:17" x14ac:dyDescent="0.25">
      <c r="A43" s="116" t="str">
        <f>'[3]A4-FinPerf RE'!A43</f>
        <v>Taxation</v>
      </c>
      <c r="B43" s="117"/>
      <c r="C43" s="118">
        <v>0</v>
      </c>
      <c r="D43" s="119">
        <v>0</v>
      </c>
      <c r="E43" s="119">
        <v>0</v>
      </c>
      <c r="F43" s="119">
        <v>0</v>
      </c>
      <c r="G43" s="119">
        <v>0</v>
      </c>
      <c r="H43" s="119">
        <v>0</v>
      </c>
      <c r="I43" s="119">
        <v>0</v>
      </c>
      <c r="J43" s="119">
        <v>0</v>
      </c>
      <c r="K43" s="119">
        <v>0</v>
      </c>
      <c r="L43" s="119">
        <v>0</v>
      </c>
      <c r="M43" s="119">
        <v>0</v>
      </c>
      <c r="N43" s="120">
        <f>O43-SUM(C43:M43)</f>
        <v>0</v>
      </c>
      <c r="O43" s="121">
        <f>'[3]A4-FinPerf RE'!J43</f>
        <v>0</v>
      </c>
      <c r="P43" s="122">
        <f>'[3]A4-FinPerf RE'!K43</f>
        <v>0</v>
      </c>
      <c r="Q43" s="123">
        <f>'[3]A4-FinPerf RE'!L43</f>
        <v>0</v>
      </c>
    </row>
    <row r="44" spans="1:17" x14ac:dyDescent="0.25">
      <c r="A44" s="116" t="str">
        <f>'[3]A4-FinPerf RE'!A45</f>
        <v>Attributable to minorities</v>
      </c>
      <c r="B44" s="117"/>
      <c r="C44" s="118">
        <v>0</v>
      </c>
      <c r="D44" s="119">
        <v>0</v>
      </c>
      <c r="E44" s="119">
        <v>0</v>
      </c>
      <c r="F44" s="119">
        <v>0</v>
      </c>
      <c r="G44" s="119">
        <v>0</v>
      </c>
      <c r="H44" s="119">
        <v>0</v>
      </c>
      <c r="I44" s="119">
        <v>0</v>
      </c>
      <c r="J44" s="119">
        <v>0</v>
      </c>
      <c r="K44" s="119">
        <v>0</v>
      </c>
      <c r="L44" s="119">
        <v>0</v>
      </c>
      <c r="M44" s="119">
        <v>0</v>
      </c>
      <c r="N44" s="120">
        <f>O44-SUM(C44:M44)</f>
        <v>0</v>
      </c>
      <c r="O44" s="121">
        <f>'[3]A4-FinPerf RE'!J45</f>
        <v>0</v>
      </c>
      <c r="P44" s="122">
        <f>'[3]A4-FinPerf RE'!K45</f>
        <v>0</v>
      </c>
      <c r="Q44" s="123">
        <f>'[3]A4-FinPerf RE'!L45</f>
        <v>0</v>
      </c>
    </row>
    <row r="45" spans="1:17" ht="51" x14ac:dyDescent="0.25">
      <c r="A45" s="143" t="str">
        <f>'[3]A4-FinPerf RE'!A47</f>
        <v>Share of surplus/ (deficit) of associate</v>
      </c>
      <c r="B45" s="144"/>
      <c r="C45" s="118">
        <v>0</v>
      </c>
      <c r="D45" s="119">
        <v>0</v>
      </c>
      <c r="E45" s="119">
        <v>0</v>
      </c>
      <c r="F45" s="119">
        <v>0</v>
      </c>
      <c r="G45" s="119">
        <v>0</v>
      </c>
      <c r="H45" s="119">
        <v>0</v>
      </c>
      <c r="I45" s="119">
        <v>0</v>
      </c>
      <c r="J45" s="119">
        <v>0</v>
      </c>
      <c r="K45" s="119">
        <v>0</v>
      </c>
      <c r="L45" s="119">
        <v>0</v>
      </c>
      <c r="M45" s="119">
        <v>0</v>
      </c>
      <c r="N45" s="120">
        <f>O45-SUM(C45:M45)</f>
        <v>0</v>
      </c>
      <c r="O45" s="121">
        <f>'[3]A4-FinPerf RE'!J47</f>
        <v>0</v>
      </c>
      <c r="P45" s="122">
        <f>'[3]A4-FinPerf RE'!K47</f>
        <v>0</v>
      </c>
      <c r="Q45" s="123">
        <f>'[3]A4-FinPerf RE'!L47</f>
        <v>0</v>
      </c>
    </row>
    <row r="46" spans="1:17" ht="25.5" x14ac:dyDescent="0.25">
      <c r="A46" s="145" t="str">
        <f>'[3]A4-FinPerf RE'!A38</f>
        <v>Surplus/(Deficit)</v>
      </c>
      <c r="B46" s="146">
        <v>1</v>
      </c>
      <c r="C46" s="147">
        <f t="shared" ref="C46:N46" si="6">C42+SUM(C43:C45)</f>
        <v>100255604.57999998</v>
      </c>
      <c r="D46" s="148">
        <f t="shared" si="6"/>
        <v>-11919732.439999998</v>
      </c>
      <c r="E46" s="148">
        <f t="shared" si="6"/>
        <v>-16099189.450000003</v>
      </c>
      <c r="F46" s="148">
        <f t="shared" si="6"/>
        <v>-13220061.57</v>
      </c>
      <c r="G46" s="148">
        <f t="shared" si="6"/>
        <v>172646753.84</v>
      </c>
      <c r="H46" s="148">
        <f t="shared" si="6"/>
        <v>-22289616.760000005</v>
      </c>
      <c r="I46" s="148">
        <f t="shared" si="6"/>
        <v>-21633325.02</v>
      </c>
      <c r="J46" s="148">
        <f t="shared" si="6"/>
        <v>-24532721.899999995</v>
      </c>
      <c r="K46" s="148">
        <f t="shared" si="6"/>
        <v>125890299.43000001</v>
      </c>
      <c r="L46" s="148">
        <f t="shared" si="6"/>
        <v>-19638131.689999998</v>
      </c>
      <c r="M46" s="148">
        <f t="shared" si="6"/>
        <v>-17134584.640000008</v>
      </c>
      <c r="N46" s="149">
        <f t="shared" si="6"/>
        <v>-206599863.99849996</v>
      </c>
      <c r="O46" s="147">
        <f>O42+SUM(O43:O45)</f>
        <v>45725430.381500125</v>
      </c>
      <c r="P46" s="148">
        <f>P42+SUM(P43:P45)</f>
        <v>48002608.984240055</v>
      </c>
      <c r="Q46" s="150">
        <f>Q42+SUM(Q43:Q45)</f>
        <v>28225402.436460018</v>
      </c>
    </row>
  </sheetData>
  <mergeCells count="2">
    <mergeCell ref="C2:N2"/>
    <mergeCell ref="O2:Q2"/>
  </mergeCells>
  <pageMargins left="0.7" right="0.7" top="0.75" bottom="0.75" header="0.3" footer="0.3"/>
  <pageSetup paperSize="9"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80" zoomScaleNormal="100" zoomScaleSheetLayoutView="80" workbookViewId="0"/>
  </sheetViews>
  <sheetFormatPr defaultRowHeight="15" x14ac:dyDescent="0.25"/>
  <cols>
    <col min="2" max="2" width="29.7109375" customWidth="1"/>
  </cols>
  <sheetData>
    <row r="1" spans="1:17" x14ac:dyDescent="0.25">
      <c r="A1" s="101"/>
      <c r="B1" s="101"/>
      <c r="C1" s="101"/>
      <c r="D1" s="101"/>
      <c r="E1" s="101"/>
      <c r="F1" s="101"/>
      <c r="G1" s="101"/>
      <c r="H1" s="101"/>
      <c r="I1" s="101"/>
      <c r="J1" s="101"/>
      <c r="K1" s="101"/>
      <c r="L1" s="101"/>
      <c r="M1" s="101"/>
      <c r="N1" s="101"/>
      <c r="O1" s="101"/>
      <c r="P1" s="101"/>
      <c r="Q1" s="101"/>
    </row>
    <row r="2" spans="1:17" x14ac:dyDescent="0.25">
      <c r="A2" s="102" t="str">
        <f>desc</f>
        <v>Description</v>
      </c>
      <c r="B2" s="103" t="str">
        <f>head27</f>
        <v>Ref</v>
      </c>
      <c r="C2" s="418" t="str">
        <f>Head9</f>
        <v>Budget Year 2014/15</v>
      </c>
      <c r="D2" s="419"/>
      <c r="E2" s="419"/>
      <c r="F2" s="419"/>
      <c r="G2" s="419"/>
      <c r="H2" s="419"/>
      <c r="I2" s="419"/>
      <c r="J2" s="419"/>
      <c r="K2" s="419"/>
      <c r="L2" s="419"/>
      <c r="M2" s="419"/>
      <c r="N2" s="419"/>
      <c r="O2" s="420" t="s">
        <v>677</v>
      </c>
      <c r="P2" s="421"/>
      <c r="Q2" s="422"/>
    </row>
    <row r="3" spans="1:17" ht="25.5" x14ac:dyDescent="0.25">
      <c r="A3" s="104" t="s">
        <v>678</v>
      </c>
      <c r="B3" s="105"/>
      <c r="C3" s="106" t="s">
        <v>679</v>
      </c>
      <c r="D3" s="107" t="s">
        <v>680</v>
      </c>
      <c r="E3" s="107" t="s">
        <v>681</v>
      </c>
      <c r="F3" s="107" t="s">
        <v>682</v>
      </c>
      <c r="G3" s="107" t="s">
        <v>683</v>
      </c>
      <c r="H3" s="107" t="s">
        <v>684</v>
      </c>
      <c r="I3" s="107" t="s">
        <v>685</v>
      </c>
      <c r="J3" s="107" t="s">
        <v>686</v>
      </c>
      <c r="K3" s="107" t="s">
        <v>687</v>
      </c>
      <c r="L3" s="107" t="s">
        <v>688</v>
      </c>
      <c r="M3" s="107" t="s">
        <v>689</v>
      </c>
      <c r="N3" s="108" t="s">
        <v>690</v>
      </c>
      <c r="O3" s="106" t="str">
        <f>Head9</f>
        <v>Budget Year 2014/15</v>
      </c>
      <c r="P3" s="109" t="str">
        <f>Head10</f>
        <v>Budget Year +1 2015/16</v>
      </c>
      <c r="Q3" s="108" t="str">
        <f>Head11</f>
        <v>Budget Year +2 2016/17</v>
      </c>
    </row>
    <row r="4" spans="1:17" x14ac:dyDescent="0.25">
      <c r="A4" s="133" t="str">
        <f>'[3]A3-FinPerf V'!A4</f>
        <v>Revenue by Vote</v>
      </c>
      <c r="B4" s="134"/>
      <c r="C4" s="151"/>
      <c r="D4" s="152"/>
      <c r="E4" s="152"/>
      <c r="F4" s="152"/>
      <c r="G4" s="152"/>
      <c r="H4" s="152"/>
      <c r="I4" s="152"/>
      <c r="J4" s="152"/>
      <c r="K4" s="152"/>
      <c r="L4" s="152"/>
      <c r="M4" s="152"/>
      <c r="N4" s="153"/>
      <c r="O4" s="154"/>
      <c r="P4" s="152"/>
      <c r="Q4" s="155"/>
    </row>
    <row r="5" spans="1:17" x14ac:dyDescent="0.25">
      <c r="A5" s="156" t="str">
        <f>'[3]A3-FinPerf V'!A5</f>
        <v>Vote 1 - EXECUTIVE AND COUNCIL</v>
      </c>
      <c r="B5" s="117"/>
      <c r="C5" s="118">
        <v>38956700</v>
      </c>
      <c r="D5" s="119">
        <v>38908000</v>
      </c>
      <c r="E5" s="119">
        <v>38908000</v>
      </c>
      <c r="F5" s="119">
        <v>36978000</v>
      </c>
      <c r="G5" s="119">
        <v>39067000</v>
      </c>
      <c r="H5" s="119">
        <v>39890000</v>
      </c>
      <c r="I5" s="119">
        <v>38078000</v>
      </c>
      <c r="J5" s="119">
        <v>39112000</v>
      </c>
      <c r="K5" s="119">
        <v>38867300</v>
      </c>
      <c r="L5" s="119">
        <v>39050400</v>
      </c>
      <c r="M5" s="119">
        <v>39050400</v>
      </c>
      <c r="N5" s="120">
        <f t="shared" ref="N5:N10" si="0">O5-SUM(C5:M5)</f>
        <v>41739367.209999979</v>
      </c>
      <c r="O5" s="157">
        <f>'[3]A3-FinPerf V'!I5</f>
        <v>468605167.20999998</v>
      </c>
      <c r="P5" s="122">
        <f>'[3]A3-FinPerf V'!J5</f>
        <v>485863021.70000005</v>
      </c>
      <c r="Q5" s="123">
        <f>'[3]A3-FinPerf V'!K5</f>
        <v>490454136.39999998</v>
      </c>
    </row>
    <row r="6" spans="1:17" x14ac:dyDescent="0.25">
      <c r="A6" s="156" t="str">
        <f>'[3]A3-FinPerf V'!A6</f>
        <v>Vote 2 - WASTE MANAGEMENT</v>
      </c>
      <c r="B6" s="117"/>
      <c r="C6" s="118">
        <v>450000</v>
      </c>
      <c r="D6" s="119">
        <v>470000</v>
      </c>
      <c r="E6" s="119">
        <v>610000</v>
      </c>
      <c r="F6" s="119">
        <v>650000</v>
      </c>
      <c r="G6" s="119">
        <v>655000</v>
      </c>
      <c r="H6" s="119">
        <v>553000</v>
      </c>
      <c r="I6" s="119">
        <v>557800</v>
      </c>
      <c r="J6" s="119">
        <v>556000</v>
      </c>
      <c r="K6" s="119">
        <v>520000</v>
      </c>
      <c r="L6" s="119">
        <v>510000</v>
      </c>
      <c r="M6" s="119">
        <v>513000</v>
      </c>
      <c r="N6" s="120">
        <f t="shared" si="0"/>
        <v>632510.01999999955</v>
      </c>
      <c r="O6" s="157">
        <f>'[3]A3-FinPerf V'!I6</f>
        <v>6677310.0199999996</v>
      </c>
      <c r="P6" s="124">
        <f>'[3]A3-FinPerf V'!J6</f>
        <v>5636338.3700000001</v>
      </c>
      <c r="Q6" s="125">
        <f>'[3]A3-FinPerf V'!K6</f>
        <v>5935296.9299999997</v>
      </c>
    </row>
    <row r="7" spans="1:17" x14ac:dyDescent="0.25">
      <c r="A7" s="156" t="str">
        <f>'[3]A3-FinPerf V'!A7</f>
        <v>Vote 3 - ROAD TRANSPORT</v>
      </c>
      <c r="B7" s="117"/>
      <c r="C7" s="118">
        <v>998000</v>
      </c>
      <c r="D7" s="119">
        <v>994000</v>
      </c>
      <c r="E7" s="119">
        <v>950000</v>
      </c>
      <c r="F7" s="119">
        <v>990000</v>
      </c>
      <c r="G7" s="119">
        <v>1100000</v>
      </c>
      <c r="H7" s="119">
        <v>1007000</v>
      </c>
      <c r="I7" s="119">
        <v>1209800</v>
      </c>
      <c r="J7" s="119">
        <v>1220000</v>
      </c>
      <c r="K7" s="119">
        <v>1250000</v>
      </c>
      <c r="L7" s="119">
        <v>1290000</v>
      </c>
      <c r="M7" s="119">
        <v>1085000</v>
      </c>
      <c r="N7" s="120">
        <f t="shared" si="0"/>
        <v>923294.00000000373</v>
      </c>
      <c r="O7" s="157">
        <f>'[3]A3-FinPerf V'!I7</f>
        <v>13017094.000000004</v>
      </c>
      <c r="P7" s="124">
        <f>'[3]A3-FinPerf V'!J7</f>
        <v>13733034.18</v>
      </c>
      <c r="Q7" s="125">
        <f>'[3]A3-FinPerf V'!K7</f>
        <v>14460884.959999997</v>
      </c>
    </row>
    <row r="8" spans="1:17" x14ac:dyDescent="0.25">
      <c r="A8" s="156" t="str">
        <f>'[3]A3-FinPerf V'!A8</f>
        <v>Vote 4 - WATER</v>
      </c>
      <c r="B8" s="117"/>
      <c r="C8" s="118"/>
      <c r="D8" s="119"/>
      <c r="E8" s="119"/>
      <c r="F8" s="119"/>
      <c r="G8" s="119"/>
      <c r="H8" s="119"/>
      <c r="I8" s="119"/>
      <c r="J8" s="119"/>
      <c r="K8" s="119"/>
      <c r="L8" s="119"/>
      <c r="M8" s="119"/>
      <c r="N8" s="120">
        <f t="shared" si="0"/>
        <v>0</v>
      </c>
      <c r="O8" s="157">
        <f>'[3]A3-FinPerf V'!I8</f>
        <v>0</v>
      </c>
      <c r="P8" s="124">
        <f>'[3]A3-FinPerf V'!J8</f>
        <v>0</v>
      </c>
      <c r="Q8" s="125">
        <f>'[3]A3-FinPerf V'!K8</f>
        <v>0</v>
      </c>
    </row>
    <row r="9" spans="1:17" x14ac:dyDescent="0.25">
      <c r="A9" s="156" t="str">
        <f>'[3]A3-FinPerf V'!A9</f>
        <v>Vote 5 - ELECTRICITY</v>
      </c>
      <c r="B9" s="117"/>
      <c r="C9" s="118">
        <v>26789000</v>
      </c>
      <c r="D9" s="119">
        <v>25785600</v>
      </c>
      <c r="E9" s="119">
        <v>24560900</v>
      </c>
      <c r="F9" s="119">
        <v>24112000</v>
      </c>
      <c r="G9" s="119">
        <v>23456700</v>
      </c>
      <c r="H9" s="119">
        <v>25489000</v>
      </c>
      <c r="I9" s="119">
        <v>24345000</v>
      </c>
      <c r="J9" s="119">
        <v>25489000</v>
      </c>
      <c r="K9" s="119">
        <v>25008000</v>
      </c>
      <c r="L9" s="119">
        <v>25602300</v>
      </c>
      <c r="M9" s="119">
        <v>26908000</v>
      </c>
      <c r="N9" s="120">
        <f t="shared" si="0"/>
        <v>28320378.269999981</v>
      </c>
      <c r="O9" s="157">
        <f>'[3]A3-FinPerf V'!I9</f>
        <v>305865878.26999998</v>
      </c>
      <c r="P9" s="124">
        <f>'[3]A3-FinPerf V'!J9</f>
        <v>344107515.42000002</v>
      </c>
      <c r="Q9" s="125">
        <f>'[3]A3-FinPerf V'!K9</f>
        <v>383648632.32000011</v>
      </c>
    </row>
    <row r="10" spans="1:17" x14ac:dyDescent="0.25">
      <c r="A10" s="156" t="str">
        <f>'[3]A3-FinPerf V'!A10</f>
        <v>Vote 6 - CORPORATE SERVICES</v>
      </c>
      <c r="B10" s="117"/>
      <c r="C10" s="118">
        <v>3909800</v>
      </c>
      <c r="D10" s="119">
        <v>3921100</v>
      </c>
      <c r="E10" s="119">
        <v>4825000</v>
      </c>
      <c r="F10" s="119">
        <v>4709800</v>
      </c>
      <c r="G10" s="119">
        <v>4712300</v>
      </c>
      <c r="H10" s="119">
        <v>3867000</v>
      </c>
      <c r="I10" s="119">
        <v>4175000</v>
      </c>
      <c r="J10" s="119">
        <v>4189000</v>
      </c>
      <c r="K10" s="119">
        <v>4170000</v>
      </c>
      <c r="L10" s="119">
        <v>4187000</v>
      </c>
      <c r="M10" s="119">
        <v>4186000</v>
      </c>
      <c r="N10" s="120">
        <f t="shared" si="0"/>
        <v>3218441.7600000054</v>
      </c>
      <c r="O10" s="157">
        <f>'[3]A3-FinPerf V'!I10</f>
        <v>50070441.760000005</v>
      </c>
      <c r="P10" s="124">
        <f>'[3]A3-FinPerf V'!J10</f>
        <v>52824316.039999999</v>
      </c>
      <c r="Q10" s="125">
        <f>'[3]A3-FinPerf V'!K10</f>
        <v>55624004.810000002</v>
      </c>
    </row>
    <row r="11" spans="1:17" x14ac:dyDescent="0.25">
      <c r="A11" s="156" t="str">
        <f>'[3]A3-FinPerf V'!A11</f>
        <v>Vote 7 - PLANNING AND DEVELOPMENT</v>
      </c>
      <c r="B11" s="117"/>
      <c r="C11" s="118">
        <v>10000</v>
      </c>
      <c r="D11" s="119">
        <v>20000</v>
      </c>
      <c r="E11" s="119">
        <v>30000</v>
      </c>
      <c r="F11" s="119">
        <v>40000</v>
      </c>
      <c r="G11" s="119">
        <v>41000</v>
      </c>
      <c r="H11" s="119">
        <v>43000</v>
      </c>
      <c r="I11" s="119">
        <v>44000</v>
      </c>
      <c r="J11" s="119">
        <v>46000</v>
      </c>
      <c r="K11" s="119">
        <v>47000</v>
      </c>
      <c r="L11" s="119">
        <v>56000</v>
      </c>
      <c r="M11" s="119">
        <v>57000</v>
      </c>
      <c r="N11" s="120">
        <f>O11-SUM(C11:M11)</f>
        <v>56926.510000000009</v>
      </c>
      <c r="O11" s="157">
        <f>'[3]A3-FinPerf V'!I11</f>
        <v>490926.51</v>
      </c>
      <c r="P11" s="124">
        <f>'[3]A3-FinPerf V'!J11</f>
        <v>517927.45999999996</v>
      </c>
      <c r="Q11" s="125">
        <f>'[3]A3-FinPerf V'!K11</f>
        <v>545377.61</v>
      </c>
    </row>
    <row r="12" spans="1:17" x14ac:dyDescent="0.25">
      <c r="A12" s="156" t="str">
        <f>'[3]A3-FinPerf V'!A12</f>
        <v>Vote 8 - COMMUNITY AND SOCIAL SERVICES</v>
      </c>
      <c r="B12" s="117"/>
      <c r="C12" s="118">
        <v>7000</v>
      </c>
      <c r="D12" s="119">
        <v>5000</v>
      </c>
      <c r="E12" s="119">
        <v>7000</v>
      </c>
      <c r="F12" s="119">
        <v>7000</v>
      </c>
      <c r="G12" s="119">
        <v>8000</v>
      </c>
      <c r="H12" s="119">
        <v>9000</v>
      </c>
      <c r="I12" s="119">
        <v>10000</v>
      </c>
      <c r="J12" s="119">
        <v>8000</v>
      </c>
      <c r="K12" s="119">
        <v>8000</v>
      </c>
      <c r="L12" s="119">
        <v>6000</v>
      </c>
      <c r="M12" s="119">
        <v>7000</v>
      </c>
      <c r="N12" s="120">
        <f>O12-SUM(C12:M12)</f>
        <v>9585.4700000000012</v>
      </c>
      <c r="O12" s="157">
        <f>'[3]A3-FinPerf V'!I12</f>
        <v>91585.47</v>
      </c>
      <c r="P12" s="124">
        <f>'[3]A3-FinPerf V'!J12</f>
        <v>96622.66</v>
      </c>
      <c r="Q12" s="125">
        <f>'[3]A3-FinPerf V'!K12</f>
        <v>101743.67</v>
      </c>
    </row>
    <row r="13" spans="1:17" x14ac:dyDescent="0.25">
      <c r="A13" s="156" t="str">
        <f>'[3]A3-FinPerf V'!A13</f>
        <v>Vote 9 - HOUSING</v>
      </c>
      <c r="B13" s="117"/>
      <c r="C13" s="118">
        <v>5000</v>
      </c>
      <c r="D13" s="119">
        <v>5000</v>
      </c>
      <c r="E13" s="119">
        <v>5000</v>
      </c>
      <c r="F13" s="119">
        <v>5000</v>
      </c>
      <c r="G13" s="119">
        <v>5000</v>
      </c>
      <c r="H13" s="119">
        <v>5000</v>
      </c>
      <c r="I13" s="119">
        <v>5000</v>
      </c>
      <c r="J13" s="119">
        <v>5000</v>
      </c>
      <c r="K13" s="119">
        <v>5000</v>
      </c>
      <c r="L13" s="119">
        <v>5000</v>
      </c>
      <c r="M13" s="119">
        <v>5000</v>
      </c>
      <c r="N13" s="120">
        <f>O13-SUM(C13:M13)</f>
        <v>591.61000000000058</v>
      </c>
      <c r="O13" s="157">
        <f>'[3]A3-FinPerf V'!I13</f>
        <v>55591.61</v>
      </c>
      <c r="P13" s="124">
        <f>'[3]A3-FinPerf V'!J13</f>
        <v>58649.16</v>
      </c>
      <c r="Q13" s="125">
        <f>'[3]A3-FinPerf V'!K13</f>
        <v>61757.56</v>
      </c>
    </row>
    <row r="14" spans="1:17" x14ac:dyDescent="0.25">
      <c r="A14" s="156" t="str">
        <f>'[3]A3-FinPerf V'!A14</f>
        <v>Vote 10 - OTHER</v>
      </c>
      <c r="B14" s="117"/>
      <c r="C14" s="118"/>
      <c r="D14" s="119"/>
      <c r="E14" s="119"/>
      <c r="F14" s="119"/>
      <c r="G14" s="119"/>
      <c r="H14" s="119"/>
      <c r="I14" s="119"/>
      <c r="J14" s="119"/>
      <c r="K14" s="119"/>
      <c r="L14" s="119"/>
      <c r="M14" s="119"/>
      <c r="N14" s="120">
        <f t="shared" ref="N14:N19" si="1">O14-SUM(C14:M14)</f>
        <v>0</v>
      </c>
      <c r="O14" s="157">
        <f>'[3]A3-FinPerf V'!I14</f>
        <v>0</v>
      </c>
      <c r="P14" s="124">
        <f>'[3]A3-FinPerf V'!J14</f>
        <v>0</v>
      </c>
      <c r="Q14" s="125">
        <f>'[3]A3-FinPerf V'!K14</f>
        <v>0</v>
      </c>
    </row>
    <row r="15" spans="1:17" x14ac:dyDescent="0.25">
      <c r="A15" s="156" t="str">
        <f>'[3]A3-FinPerf V'!A15</f>
        <v>Vote 11 - SPORTS AND RECREATION</v>
      </c>
      <c r="B15" s="117"/>
      <c r="C15" s="118">
        <v>5000</v>
      </c>
      <c r="D15" s="119">
        <v>8000</v>
      </c>
      <c r="E15" s="119">
        <v>6000</v>
      </c>
      <c r="F15" s="119">
        <v>8000</v>
      </c>
      <c r="G15" s="119">
        <v>7000</v>
      </c>
      <c r="H15" s="119">
        <v>8000</v>
      </c>
      <c r="I15" s="119">
        <v>6000</v>
      </c>
      <c r="J15" s="119">
        <v>8000</v>
      </c>
      <c r="K15" s="119">
        <v>7000</v>
      </c>
      <c r="L15" s="119">
        <v>8000</v>
      </c>
      <c r="M15" s="119">
        <v>6000</v>
      </c>
      <c r="N15" s="120">
        <f t="shared" si="1"/>
        <v>7094.179999999993</v>
      </c>
      <c r="O15" s="157">
        <f>'[3]A3-FinPerf V'!I15</f>
        <v>84094.18</v>
      </c>
      <c r="P15" s="124">
        <f>'[3]A3-FinPerf V'!J15</f>
        <v>88719.38</v>
      </c>
      <c r="Q15" s="125">
        <f>'[3]A3-FinPerf V'!K15</f>
        <v>93421.5</v>
      </c>
    </row>
    <row r="16" spans="1:17" x14ac:dyDescent="0.25">
      <c r="A16" s="156" t="str">
        <f>'[3]A3-FinPerf V'!A16</f>
        <v>Vote 12 - BUDGET AND TREASURY</v>
      </c>
      <c r="B16" s="117"/>
      <c r="C16" s="118">
        <v>2890000</v>
      </c>
      <c r="D16" s="119">
        <v>2720000</v>
      </c>
      <c r="E16" s="119">
        <v>2691000</v>
      </c>
      <c r="F16" s="119">
        <v>2799000</v>
      </c>
      <c r="G16" s="119">
        <v>2891000</v>
      </c>
      <c r="H16" s="119">
        <v>2946000</v>
      </c>
      <c r="I16" s="119">
        <v>2965000</v>
      </c>
      <c r="J16" s="119">
        <v>2978000</v>
      </c>
      <c r="K16" s="119">
        <v>2989000</v>
      </c>
      <c r="L16" s="119">
        <v>3130000</v>
      </c>
      <c r="M16" s="119">
        <v>3590000</v>
      </c>
      <c r="N16" s="120">
        <f t="shared" si="1"/>
        <v>3308157.2900000066</v>
      </c>
      <c r="O16" s="157">
        <f>'[3]A3-FinPerf V'!I16</f>
        <v>35897157.290000007</v>
      </c>
      <c r="P16" s="124">
        <f>'[3]A3-FinPerf V'!J16</f>
        <v>37784350.919999994</v>
      </c>
      <c r="Q16" s="125">
        <f>'[3]A3-FinPerf V'!K16</f>
        <v>39801075.5</v>
      </c>
    </row>
    <row r="17" spans="1:17" x14ac:dyDescent="0.25">
      <c r="A17" s="156" t="str">
        <f>'[3]A3-FinPerf V'!A17</f>
        <v xml:space="preserve"> - </v>
      </c>
      <c r="B17" s="117"/>
      <c r="C17" s="118"/>
      <c r="D17" s="119"/>
      <c r="E17" s="119"/>
      <c r="F17" s="119"/>
      <c r="G17" s="119"/>
      <c r="H17" s="119"/>
      <c r="I17" s="119"/>
      <c r="J17" s="119"/>
      <c r="K17" s="119"/>
      <c r="L17" s="119"/>
      <c r="M17" s="119"/>
      <c r="N17" s="120">
        <f t="shared" si="1"/>
        <v>0</v>
      </c>
      <c r="O17" s="157">
        <f>'[3]A3-FinPerf V'!I17</f>
        <v>0</v>
      </c>
      <c r="P17" s="124">
        <f>'[3]A3-FinPerf V'!J17</f>
        <v>0</v>
      </c>
      <c r="Q17" s="125">
        <f>'[3]A3-FinPerf V'!K17</f>
        <v>0</v>
      </c>
    </row>
    <row r="18" spans="1:17" x14ac:dyDescent="0.25">
      <c r="A18" s="156" t="str">
        <f>'[3]A3-FinPerf V'!A18</f>
        <v xml:space="preserve"> - </v>
      </c>
      <c r="B18" s="117"/>
      <c r="C18" s="118"/>
      <c r="D18" s="119"/>
      <c r="E18" s="119"/>
      <c r="F18" s="119"/>
      <c r="G18" s="119"/>
      <c r="H18" s="119"/>
      <c r="I18" s="119"/>
      <c r="J18" s="119"/>
      <c r="K18" s="119"/>
      <c r="L18" s="119"/>
      <c r="M18" s="119"/>
      <c r="N18" s="120">
        <f t="shared" si="1"/>
        <v>0</v>
      </c>
      <c r="O18" s="157">
        <f>'[3]A3-FinPerf V'!I18</f>
        <v>0</v>
      </c>
      <c r="P18" s="124">
        <f>'[3]A3-FinPerf V'!J18</f>
        <v>0</v>
      </c>
      <c r="Q18" s="125">
        <f>'[3]A3-FinPerf V'!K18</f>
        <v>0</v>
      </c>
    </row>
    <row r="19" spans="1:17" x14ac:dyDescent="0.25">
      <c r="A19" s="156" t="str">
        <f>'[3]A3-FinPerf V'!A19</f>
        <v xml:space="preserve"> - </v>
      </c>
      <c r="B19" s="117"/>
      <c r="C19" s="118"/>
      <c r="D19" s="119"/>
      <c r="E19" s="119"/>
      <c r="F19" s="119"/>
      <c r="G19" s="119"/>
      <c r="H19" s="119"/>
      <c r="I19" s="119"/>
      <c r="J19" s="119"/>
      <c r="K19" s="119"/>
      <c r="L19" s="119"/>
      <c r="M19" s="119"/>
      <c r="N19" s="120">
        <f t="shared" si="1"/>
        <v>0</v>
      </c>
      <c r="O19" s="157">
        <f>'[3]A3-FinPerf V'!I19</f>
        <v>0</v>
      </c>
      <c r="P19" s="124">
        <f>'[3]A3-FinPerf V'!J19</f>
        <v>0</v>
      </c>
      <c r="Q19" s="125">
        <f>'[3]A3-FinPerf V'!K19</f>
        <v>0</v>
      </c>
    </row>
    <row r="20" spans="1:17" x14ac:dyDescent="0.25">
      <c r="A20" s="126" t="str">
        <f>'[3]A3-FinPerf V'!A20</f>
        <v>Total Revenue by Vote</v>
      </c>
      <c r="B20" s="127"/>
      <c r="C20" s="128">
        <f t="shared" ref="C20:M20" si="2">SUM(C5:C19)</f>
        <v>74020500</v>
      </c>
      <c r="D20" s="129">
        <f>SUM(D6:D19)</f>
        <v>33928700</v>
      </c>
      <c r="E20" s="129">
        <f t="shared" si="2"/>
        <v>72592900</v>
      </c>
      <c r="F20" s="129">
        <f>SUM(F5:F19)</f>
        <v>70298800</v>
      </c>
      <c r="G20" s="129">
        <f t="shared" si="2"/>
        <v>71943000</v>
      </c>
      <c r="H20" s="129">
        <f t="shared" si="2"/>
        <v>73817000</v>
      </c>
      <c r="I20" s="129">
        <f t="shared" si="2"/>
        <v>71395600</v>
      </c>
      <c r="J20" s="129">
        <f t="shared" si="2"/>
        <v>73611000</v>
      </c>
      <c r="K20" s="129">
        <f t="shared" si="2"/>
        <v>72871300</v>
      </c>
      <c r="L20" s="129">
        <f t="shared" si="2"/>
        <v>73844700</v>
      </c>
      <c r="M20" s="129">
        <f t="shared" si="2"/>
        <v>75407400</v>
      </c>
      <c r="N20" s="130">
        <f>SUM(N5:N19)</f>
        <v>78216346.319999978</v>
      </c>
      <c r="O20" s="158">
        <f>SUM(O5:O19)</f>
        <v>880855246.31999993</v>
      </c>
      <c r="P20" s="129">
        <f>SUM(P5:P19)</f>
        <v>940710495.28999996</v>
      </c>
      <c r="Q20" s="131">
        <f>SUM(Q5:Q19)</f>
        <v>990726331.25999999</v>
      </c>
    </row>
    <row r="21" spans="1:17" x14ac:dyDescent="0.25">
      <c r="A21" s="132"/>
      <c r="B21" s="117"/>
      <c r="C21" s="121"/>
      <c r="D21" s="122"/>
      <c r="E21" s="122"/>
      <c r="F21" s="122"/>
      <c r="G21" s="122"/>
      <c r="H21" s="122"/>
      <c r="I21" s="122"/>
      <c r="J21" s="122"/>
      <c r="K21" s="122"/>
      <c r="L21" s="122"/>
      <c r="M21" s="122"/>
      <c r="N21" s="120"/>
      <c r="O21" s="157"/>
      <c r="P21" s="122"/>
      <c r="Q21" s="123"/>
    </row>
    <row r="22" spans="1:17" x14ac:dyDescent="0.25">
      <c r="A22" s="133" t="str">
        <f>'[3]A3-FinPerf V'!A22</f>
        <v>Expenditure by Vote to be appropriated</v>
      </c>
      <c r="B22" s="134"/>
      <c r="C22" s="121"/>
      <c r="D22" s="122"/>
      <c r="E22" s="122"/>
      <c r="F22" s="122"/>
      <c r="G22" s="122"/>
      <c r="H22" s="122"/>
      <c r="I22" s="122"/>
      <c r="J22" s="122"/>
      <c r="K22" s="122"/>
      <c r="L22" s="122"/>
      <c r="M22" s="122"/>
      <c r="N22" s="120"/>
      <c r="O22" s="157"/>
      <c r="P22" s="122"/>
      <c r="Q22" s="123"/>
    </row>
    <row r="23" spans="1:17" x14ac:dyDescent="0.25">
      <c r="A23" s="116" t="str">
        <f t="shared" ref="A23:A37" si="3">A5</f>
        <v>Vote 1 - EXECUTIVE AND COUNCIL</v>
      </c>
      <c r="B23" s="117"/>
      <c r="C23" s="118"/>
      <c r="D23" s="119">
        <v>10000000</v>
      </c>
      <c r="E23" s="119">
        <v>5000000</v>
      </c>
      <c r="F23" s="119">
        <v>1920000</v>
      </c>
      <c r="G23" s="119"/>
      <c r="H23" s="119">
        <v>0</v>
      </c>
      <c r="I23" s="119">
        <v>0</v>
      </c>
      <c r="J23" s="119">
        <v>0</v>
      </c>
      <c r="K23" s="119">
        <v>76076000</v>
      </c>
      <c r="L23" s="119">
        <v>0</v>
      </c>
      <c r="M23" s="119">
        <v>0</v>
      </c>
      <c r="N23" s="120">
        <f t="shared" ref="N23:N29" si="4">O23-SUM(C23:M23)</f>
        <v>12775721.329999983</v>
      </c>
      <c r="O23" s="157">
        <f>'[3]A3-FinPerf V'!I23</f>
        <v>105771721.32999998</v>
      </c>
      <c r="P23" s="122">
        <f>'[3]A3-FinPerf V'!J23</f>
        <v>104679593.11000001</v>
      </c>
      <c r="Q23" s="123">
        <f>'[3]A3-FinPerf V'!K23</f>
        <v>109734952.19999999</v>
      </c>
    </row>
    <row r="24" spans="1:17" x14ac:dyDescent="0.25">
      <c r="A24" s="116" t="str">
        <f t="shared" si="3"/>
        <v>Vote 2 - WASTE MANAGEMENT</v>
      </c>
      <c r="B24" s="117"/>
      <c r="C24" s="118">
        <v>818509.38000000012</v>
      </c>
      <c r="D24" s="119">
        <v>852000</v>
      </c>
      <c r="E24" s="119">
        <v>812566</v>
      </c>
      <c r="F24" s="119">
        <v>827000</v>
      </c>
      <c r="G24" s="119">
        <v>812333</v>
      </c>
      <c r="H24" s="119">
        <v>818000.38</v>
      </c>
      <c r="I24" s="119">
        <v>800000.38</v>
      </c>
      <c r="J24" s="119">
        <v>817000</v>
      </c>
      <c r="K24" s="119">
        <v>813000</v>
      </c>
      <c r="L24" s="119">
        <v>814000</v>
      </c>
      <c r="M24" s="119">
        <v>820000</v>
      </c>
      <c r="N24" s="120">
        <f t="shared" si="4"/>
        <v>13630577.919999998</v>
      </c>
      <c r="O24" s="157">
        <f>'[3]A3-FinPerf V'!I24</f>
        <v>22634987.059999999</v>
      </c>
      <c r="P24" s="122">
        <f>'[3]A3-FinPerf V'!J24</f>
        <v>23879911.340000004</v>
      </c>
      <c r="Q24" s="123">
        <f>'[3]A3-FinPerf V'!K24</f>
        <v>25145546.649999999</v>
      </c>
    </row>
    <row r="25" spans="1:17" x14ac:dyDescent="0.25">
      <c r="A25" s="116" t="str">
        <f t="shared" si="3"/>
        <v>Vote 3 - ROAD TRANSPORT</v>
      </c>
      <c r="B25" s="117"/>
      <c r="C25" s="118"/>
      <c r="D25" s="119"/>
      <c r="E25" s="119"/>
      <c r="F25" s="119"/>
      <c r="G25" s="119"/>
      <c r="H25" s="119"/>
      <c r="I25" s="119"/>
      <c r="J25" s="119"/>
      <c r="K25" s="119"/>
      <c r="L25" s="119"/>
      <c r="M25" s="119"/>
      <c r="N25" s="120">
        <f t="shared" si="4"/>
        <v>25228755.480000004</v>
      </c>
      <c r="O25" s="157">
        <f>'[3]A3-FinPerf V'!I25</f>
        <v>25228755.480000004</v>
      </c>
      <c r="P25" s="122">
        <f>'[3]A3-FinPerf V'!J25</f>
        <v>26616336.990000002</v>
      </c>
      <c r="Q25" s="123">
        <f>'[3]A3-FinPerf V'!K25</f>
        <v>28027002.870000005</v>
      </c>
    </row>
    <row r="26" spans="1:17" x14ac:dyDescent="0.25">
      <c r="A26" s="116" t="str">
        <f t="shared" si="3"/>
        <v>Vote 4 - WATER</v>
      </c>
      <c r="B26" s="117"/>
      <c r="C26" s="118"/>
      <c r="D26" s="119"/>
      <c r="E26" s="119"/>
      <c r="F26" s="119"/>
      <c r="G26" s="119"/>
      <c r="H26" s="119"/>
      <c r="I26" s="119"/>
      <c r="J26" s="119"/>
      <c r="K26" s="119"/>
      <c r="L26" s="119"/>
      <c r="M26" s="119"/>
      <c r="N26" s="120">
        <f t="shared" si="4"/>
        <v>19079906.120000005</v>
      </c>
      <c r="O26" s="157">
        <f>'[3]A3-FinPerf V'!I26</f>
        <v>19079906.120000005</v>
      </c>
      <c r="P26" s="122">
        <f>'[3]A3-FinPerf V'!J26</f>
        <v>20129300.969999999</v>
      </c>
      <c r="Q26" s="123">
        <f>'[3]A3-FinPerf V'!K26</f>
        <v>21196153.920000002</v>
      </c>
    </row>
    <row r="27" spans="1:17" x14ac:dyDescent="0.25">
      <c r="A27" s="116" t="str">
        <f t="shared" si="3"/>
        <v>Vote 5 - ELECTRICITY</v>
      </c>
      <c r="B27" s="117"/>
      <c r="C27" s="118">
        <v>24071766.169999991</v>
      </c>
      <c r="D27" s="119">
        <v>21432000</v>
      </c>
      <c r="E27" s="119">
        <v>22490000</v>
      </c>
      <c r="F27" s="119">
        <v>25600000</v>
      </c>
      <c r="G27" s="119">
        <v>24758000</v>
      </c>
      <c r="H27" s="119">
        <v>26456000</v>
      </c>
      <c r="I27" s="119">
        <v>23071766.170000002</v>
      </c>
      <c r="J27" s="119">
        <v>22458700</v>
      </c>
      <c r="K27" s="119">
        <v>24560000</v>
      </c>
      <c r="L27" s="119">
        <v>25607000</v>
      </c>
      <c r="M27" s="119">
        <v>24880000</v>
      </c>
      <c r="N27" s="120">
        <f t="shared" si="4"/>
        <v>5429955.2400000691</v>
      </c>
      <c r="O27" s="157">
        <f>'[3]A3-FinPerf V'!I27</f>
        <v>270815187.58000004</v>
      </c>
      <c r="P27" s="122">
        <f>'[3]A3-FinPerf V'!J27</f>
        <v>304670485.65999991</v>
      </c>
      <c r="Q27" s="123">
        <f>'[3]A3-FinPerf V'!K27</f>
        <v>342974115.90999991</v>
      </c>
    </row>
    <row r="28" spans="1:17" x14ac:dyDescent="0.25">
      <c r="A28" s="116" t="str">
        <f t="shared" si="3"/>
        <v>Vote 6 - CORPORATE SERVICES</v>
      </c>
      <c r="B28" s="117"/>
      <c r="C28" s="118">
        <v>3673557.7200000007</v>
      </c>
      <c r="D28" s="119">
        <v>3680000</v>
      </c>
      <c r="E28" s="119">
        <v>3042000</v>
      </c>
      <c r="F28" s="119">
        <v>3630000</v>
      </c>
      <c r="G28" s="119">
        <v>3945000</v>
      </c>
      <c r="H28" s="119">
        <v>3045000</v>
      </c>
      <c r="I28" s="119">
        <v>3512000</v>
      </c>
      <c r="J28" s="119">
        <v>3412000</v>
      </c>
      <c r="K28" s="119">
        <v>3658000</v>
      </c>
      <c r="L28" s="119">
        <v>3223000</v>
      </c>
      <c r="M28" s="119">
        <v>3460000</v>
      </c>
      <c r="N28" s="120">
        <f t="shared" si="4"/>
        <v>1150468.4600000009</v>
      </c>
      <c r="O28" s="157">
        <f>'[3]A3-FinPerf V'!I28</f>
        <v>39431026.18</v>
      </c>
      <c r="P28" s="122">
        <f>'[3]A3-FinPerf V'!J28</f>
        <v>41599732.579999998</v>
      </c>
      <c r="Q28" s="123">
        <f>'[3]A3-FinPerf V'!K28</f>
        <v>43804518.43</v>
      </c>
    </row>
    <row r="29" spans="1:17" x14ac:dyDescent="0.25">
      <c r="A29" s="116" t="str">
        <f t="shared" si="3"/>
        <v>Vote 7 - PLANNING AND DEVELOPMENT</v>
      </c>
      <c r="B29" s="117"/>
      <c r="C29" s="118">
        <v>4194000</v>
      </c>
      <c r="D29" s="119">
        <v>4257000</v>
      </c>
      <c r="E29" s="119">
        <v>4179000</v>
      </c>
      <c r="F29" s="119">
        <v>4420000</v>
      </c>
      <c r="G29" s="119">
        <v>4187000</v>
      </c>
      <c r="H29" s="119">
        <v>4003200</v>
      </c>
      <c r="I29" s="119">
        <v>4500000</v>
      </c>
      <c r="J29" s="119">
        <v>4890000</v>
      </c>
      <c r="K29" s="119">
        <v>5609700</v>
      </c>
      <c r="L29" s="119">
        <v>5123340</v>
      </c>
      <c r="M29" s="119">
        <v>2578000</v>
      </c>
      <c r="N29" s="120">
        <f t="shared" si="4"/>
        <v>2395828.7900000066</v>
      </c>
      <c r="O29" s="157">
        <f>'[3]A3-FinPerf V'!I29</f>
        <v>50337068.790000007</v>
      </c>
      <c r="P29" s="122">
        <f>'[3]A3-FinPerf V'!J29</f>
        <v>52700607.57</v>
      </c>
      <c r="Q29" s="123">
        <f>'[3]A3-FinPerf V'!K29</f>
        <v>56309289.760000005</v>
      </c>
    </row>
    <row r="30" spans="1:17" x14ac:dyDescent="0.25">
      <c r="A30" s="116" t="str">
        <f t="shared" si="3"/>
        <v>Vote 8 - COMMUNITY AND SOCIAL SERVICES</v>
      </c>
      <c r="B30" s="117"/>
      <c r="C30" s="118"/>
      <c r="D30" s="119"/>
      <c r="E30" s="119"/>
      <c r="F30" s="119"/>
      <c r="G30" s="119"/>
      <c r="H30" s="119"/>
      <c r="I30" s="119"/>
      <c r="J30" s="119"/>
      <c r="K30" s="119"/>
      <c r="L30" s="119"/>
      <c r="M30" s="119"/>
      <c r="N30" s="120">
        <f>O30-SUM(C30:M30)</f>
        <v>7486816.6300000008</v>
      </c>
      <c r="O30" s="157">
        <f>'[3]A3-FinPerf V'!I30</f>
        <v>7486816.6300000008</v>
      </c>
      <c r="P30" s="122">
        <f>'[3]A3-FinPerf V'!J30</f>
        <v>7898591.5700000003</v>
      </c>
      <c r="Q30" s="123">
        <f>'[3]A3-FinPerf V'!K30</f>
        <v>8317216.9100000011</v>
      </c>
    </row>
    <row r="31" spans="1:17" x14ac:dyDescent="0.25">
      <c r="A31" s="116" t="str">
        <f t="shared" si="3"/>
        <v>Vote 9 - HOUSING</v>
      </c>
      <c r="B31" s="117"/>
      <c r="C31" s="118"/>
      <c r="D31" s="119"/>
      <c r="E31" s="119"/>
      <c r="F31" s="119"/>
      <c r="G31" s="119"/>
      <c r="H31" s="119"/>
      <c r="I31" s="119"/>
      <c r="J31" s="119"/>
      <c r="K31" s="119"/>
      <c r="L31" s="119"/>
      <c r="M31" s="119"/>
      <c r="N31" s="120">
        <f>O31-SUM(C31:M31)</f>
        <v>0</v>
      </c>
      <c r="O31" s="157">
        <f>'[3]A3-FinPerf V'!I31</f>
        <v>0</v>
      </c>
      <c r="P31" s="122">
        <f>'[3]A3-FinPerf V'!J31</f>
        <v>0</v>
      </c>
      <c r="Q31" s="123">
        <f>'[3]A3-FinPerf V'!K31</f>
        <v>0</v>
      </c>
    </row>
    <row r="32" spans="1:17" x14ac:dyDescent="0.25">
      <c r="A32" s="116" t="str">
        <f t="shared" si="3"/>
        <v>Vote 10 - OTHER</v>
      </c>
      <c r="B32" s="117"/>
      <c r="C32" s="118">
        <v>2540000</v>
      </c>
      <c r="D32" s="119">
        <v>1800900</v>
      </c>
      <c r="E32" s="119">
        <v>5000000</v>
      </c>
      <c r="F32" s="119">
        <v>1374000</v>
      </c>
      <c r="G32" s="119">
        <v>1450000</v>
      </c>
      <c r="H32" s="119">
        <v>1178665.1899999997</v>
      </c>
      <c r="I32" s="119">
        <v>1180000</v>
      </c>
      <c r="J32" s="119">
        <v>1245000</v>
      </c>
      <c r="K32" s="119">
        <v>2470000</v>
      </c>
      <c r="L32" s="119">
        <v>1478090</v>
      </c>
      <c r="M32" s="119">
        <v>2750000</v>
      </c>
      <c r="N32" s="120">
        <f t="shared" ref="N32:N37" si="5">O32-SUM(C32:M32)</f>
        <v>4928080.9300000034</v>
      </c>
      <c r="O32" s="157">
        <f>'[3]A3-FinPerf V'!I32</f>
        <v>27394736.120000001</v>
      </c>
      <c r="P32" s="122">
        <f>'[3]A3-FinPerf V'!J32</f>
        <v>28901446.620000001</v>
      </c>
      <c r="Q32" s="123">
        <f>'[3]A3-FinPerf V'!K32</f>
        <v>30433223.280000001</v>
      </c>
    </row>
    <row r="33" spans="1:17" x14ac:dyDescent="0.25">
      <c r="A33" s="116" t="str">
        <f t="shared" si="3"/>
        <v>Vote 11 - SPORTS AND RECREATION</v>
      </c>
      <c r="B33" s="117"/>
      <c r="C33" s="118">
        <v>1469000</v>
      </c>
      <c r="D33" s="119">
        <v>1645000</v>
      </c>
      <c r="E33" s="119">
        <v>1783000</v>
      </c>
      <c r="F33" s="119">
        <v>1648000</v>
      </c>
      <c r="G33" s="119">
        <v>1796400</v>
      </c>
      <c r="H33" s="119">
        <v>1384500</v>
      </c>
      <c r="I33" s="119">
        <v>1870000</v>
      </c>
      <c r="J33" s="119">
        <v>1802600</v>
      </c>
      <c r="K33" s="119">
        <v>132600</v>
      </c>
      <c r="L33" s="119">
        <v>1750300</v>
      </c>
      <c r="M33" s="119">
        <v>131450</v>
      </c>
      <c r="N33" s="120">
        <f t="shared" si="5"/>
        <v>2219313.25</v>
      </c>
      <c r="O33" s="157">
        <f>'[3]A3-FinPerf V'!I33</f>
        <v>17632163.25</v>
      </c>
      <c r="P33" s="122">
        <f>'[3]A3-FinPerf V'!J33</f>
        <v>18601932.240000002</v>
      </c>
      <c r="Q33" s="123">
        <f>'[3]A3-FinPerf V'!K33</f>
        <v>19587834.630000003</v>
      </c>
    </row>
    <row r="34" spans="1:17" x14ac:dyDescent="0.25">
      <c r="A34" s="116" t="str">
        <f t="shared" si="3"/>
        <v>Vote 12 - BUDGET AND TREASURY</v>
      </c>
      <c r="B34" s="117"/>
      <c r="C34" s="118">
        <v>120000000</v>
      </c>
      <c r="D34" s="119">
        <v>11600000</v>
      </c>
      <c r="E34" s="119">
        <v>5000000</v>
      </c>
      <c r="F34" s="119">
        <v>1920000</v>
      </c>
      <c r="G34" s="119"/>
      <c r="H34" s="119">
        <v>0</v>
      </c>
      <c r="I34" s="119">
        <v>0</v>
      </c>
      <c r="J34" s="119">
        <v>0</v>
      </c>
      <c r="K34" s="119">
        <v>76076000</v>
      </c>
      <c r="L34" s="119">
        <v>0</v>
      </c>
      <c r="M34" s="119">
        <v>0</v>
      </c>
      <c r="N34" s="120">
        <f t="shared" si="5"/>
        <v>34721447.570000023</v>
      </c>
      <c r="O34" s="157">
        <f>'[3]A3-FinPerf V'!I34</f>
        <v>249317447.57000002</v>
      </c>
      <c r="P34" s="122">
        <f>'[3]A3-FinPerf V'!J34</f>
        <v>263029947.19000003</v>
      </c>
      <c r="Q34" s="123">
        <f>'[3]A3-FinPerf V'!K34</f>
        <v>276971074.37999994</v>
      </c>
    </row>
    <row r="35" spans="1:17" x14ac:dyDescent="0.25">
      <c r="A35" s="116" t="str">
        <f t="shared" si="3"/>
        <v xml:space="preserve"> - </v>
      </c>
      <c r="B35" s="117"/>
      <c r="C35" s="118"/>
      <c r="D35" s="119"/>
      <c r="E35" s="119"/>
      <c r="F35" s="119"/>
      <c r="G35" s="119"/>
      <c r="H35" s="119"/>
      <c r="I35" s="119"/>
      <c r="J35" s="119"/>
      <c r="K35" s="119"/>
      <c r="L35" s="119"/>
      <c r="M35" s="119"/>
      <c r="N35" s="120">
        <f t="shared" si="5"/>
        <v>0</v>
      </c>
      <c r="O35" s="157">
        <f>'[3]A3-FinPerf V'!I35</f>
        <v>0</v>
      </c>
      <c r="P35" s="122">
        <f>'[3]A3-FinPerf V'!J35</f>
        <v>0</v>
      </c>
      <c r="Q35" s="123">
        <f>'[3]A3-FinPerf V'!K35</f>
        <v>0</v>
      </c>
    </row>
    <row r="36" spans="1:17" x14ac:dyDescent="0.25">
      <c r="A36" s="116" t="str">
        <f t="shared" si="3"/>
        <v xml:space="preserve"> - </v>
      </c>
      <c r="B36" s="117"/>
      <c r="C36" s="118"/>
      <c r="D36" s="119"/>
      <c r="E36" s="119"/>
      <c r="F36" s="119"/>
      <c r="G36" s="119"/>
      <c r="H36" s="119"/>
      <c r="I36" s="119"/>
      <c r="J36" s="119"/>
      <c r="K36" s="119"/>
      <c r="L36" s="119"/>
      <c r="M36" s="119"/>
      <c r="N36" s="120">
        <f t="shared" si="5"/>
        <v>0</v>
      </c>
      <c r="O36" s="157">
        <f>'[3]A3-FinPerf V'!I36</f>
        <v>0</v>
      </c>
      <c r="P36" s="122">
        <f>'[3]A3-FinPerf V'!J36</f>
        <v>0</v>
      </c>
      <c r="Q36" s="123">
        <f>'[3]A3-FinPerf V'!K36</f>
        <v>0</v>
      </c>
    </row>
    <row r="37" spans="1:17" x14ac:dyDescent="0.25">
      <c r="A37" s="116" t="str">
        <f t="shared" si="3"/>
        <v xml:space="preserve"> - </v>
      </c>
      <c r="B37" s="117"/>
      <c r="C37" s="118"/>
      <c r="D37" s="119"/>
      <c r="E37" s="119"/>
      <c r="F37" s="119"/>
      <c r="G37" s="119"/>
      <c r="H37" s="119"/>
      <c r="I37" s="119"/>
      <c r="J37" s="119"/>
      <c r="K37" s="119"/>
      <c r="L37" s="119"/>
      <c r="M37" s="119"/>
      <c r="N37" s="120">
        <f t="shared" si="5"/>
        <v>0</v>
      </c>
      <c r="O37" s="157">
        <f>'[3]A3-FinPerf V'!I37</f>
        <v>0</v>
      </c>
      <c r="P37" s="122">
        <f>'[3]A3-FinPerf V'!J37</f>
        <v>0</v>
      </c>
      <c r="Q37" s="123">
        <f>'[3]A3-FinPerf V'!K37</f>
        <v>0</v>
      </c>
    </row>
    <row r="38" spans="1:17" x14ac:dyDescent="0.25">
      <c r="A38" s="126" t="str">
        <f>'[3]A3-FinPerf V'!A38</f>
        <v>Total Expenditure by Vote</v>
      </c>
      <c r="B38" s="127"/>
      <c r="C38" s="128">
        <f>SUM(C23:C37)</f>
        <v>156766833.26999998</v>
      </c>
      <c r="D38" s="129">
        <f t="shared" ref="D38:M38" si="6">SUM(D23:D37)</f>
        <v>55266900</v>
      </c>
      <c r="E38" s="129">
        <f t="shared" si="6"/>
        <v>47306566</v>
      </c>
      <c r="F38" s="129">
        <f t="shared" si="6"/>
        <v>41339000</v>
      </c>
      <c r="G38" s="129">
        <f t="shared" si="6"/>
        <v>36948733</v>
      </c>
      <c r="H38" s="129">
        <f t="shared" si="6"/>
        <v>36885365.569999993</v>
      </c>
      <c r="I38" s="129">
        <f t="shared" si="6"/>
        <v>34933766.549999997</v>
      </c>
      <c r="J38" s="129">
        <f t="shared" si="6"/>
        <v>34625300</v>
      </c>
      <c r="K38" s="129">
        <f t="shared" si="6"/>
        <v>189395300</v>
      </c>
      <c r="L38" s="129">
        <f t="shared" si="6"/>
        <v>37995730</v>
      </c>
      <c r="M38" s="129">
        <f t="shared" si="6"/>
        <v>34619450</v>
      </c>
      <c r="N38" s="130">
        <f>SUM(N23:N37)</f>
        <v>129046871.7200001</v>
      </c>
      <c r="O38" s="158">
        <f>SUM(O23:O37)</f>
        <v>835129816.11000013</v>
      </c>
      <c r="P38" s="129">
        <f>SUM(P23:P37)</f>
        <v>892707885.84000003</v>
      </c>
      <c r="Q38" s="131">
        <f>SUM(Q23:Q37)</f>
        <v>962500928.93999982</v>
      </c>
    </row>
    <row r="39" spans="1:17" x14ac:dyDescent="0.25">
      <c r="A39" s="132"/>
      <c r="B39" s="117"/>
      <c r="C39" s="121"/>
      <c r="D39" s="122"/>
      <c r="E39" s="122"/>
      <c r="F39" s="122"/>
      <c r="G39" s="122"/>
      <c r="H39" s="122"/>
      <c r="I39" s="122"/>
      <c r="J39" s="122"/>
      <c r="K39" s="122"/>
      <c r="L39" s="122"/>
      <c r="M39" s="122"/>
      <c r="N39" s="120"/>
      <c r="O39" s="157"/>
      <c r="P39" s="122"/>
      <c r="Q39" s="123"/>
    </row>
    <row r="40" spans="1:17" x14ac:dyDescent="0.25">
      <c r="A40" s="135" t="str">
        <f>'[3]A4-FinPerf RE'!A38&amp;" before assoc."</f>
        <v>Surplus/(Deficit) before assoc.</v>
      </c>
      <c r="B40" s="136"/>
      <c r="C40" s="128">
        <f t="shared" ref="C40:M40" si="7">C20-C38</f>
        <v>-82746333.269999981</v>
      </c>
      <c r="D40" s="129">
        <f t="shared" si="7"/>
        <v>-21338200</v>
      </c>
      <c r="E40" s="129">
        <f t="shared" si="7"/>
        <v>25286334</v>
      </c>
      <c r="F40" s="129">
        <f t="shared" si="7"/>
        <v>28959800</v>
      </c>
      <c r="G40" s="129">
        <f t="shared" si="7"/>
        <v>34994267</v>
      </c>
      <c r="H40" s="129">
        <f t="shared" si="7"/>
        <v>36931634.430000007</v>
      </c>
      <c r="I40" s="129">
        <f t="shared" si="7"/>
        <v>36461833.450000003</v>
      </c>
      <c r="J40" s="129">
        <f t="shared" si="7"/>
        <v>38985700</v>
      </c>
      <c r="K40" s="129">
        <f t="shared" si="7"/>
        <v>-116524000</v>
      </c>
      <c r="L40" s="129">
        <f t="shared" si="7"/>
        <v>35848970</v>
      </c>
      <c r="M40" s="129">
        <f t="shared" si="7"/>
        <v>40787950</v>
      </c>
      <c r="N40" s="130">
        <f>N20-N38</f>
        <v>-50830525.400000125</v>
      </c>
      <c r="O40" s="158">
        <f>O20-O38</f>
        <v>45725430.2099998</v>
      </c>
      <c r="P40" s="129">
        <f>P20-P38</f>
        <v>48002609.449999928</v>
      </c>
      <c r="Q40" s="131">
        <f>Q20-Q38</f>
        <v>28225402.320000172</v>
      </c>
    </row>
    <row r="41" spans="1:17" x14ac:dyDescent="0.25">
      <c r="A41" s="132"/>
      <c r="B41" s="117"/>
      <c r="C41" s="121"/>
      <c r="D41" s="122"/>
      <c r="E41" s="122"/>
      <c r="F41" s="122"/>
      <c r="G41" s="122"/>
      <c r="H41" s="122"/>
      <c r="I41" s="122"/>
      <c r="J41" s="122"/>
      <c r="K41" s="122"/>
      <c r="L41" s="122"/>
      <c r="M41" s="122"/>
      <c r="N41" s="120"/>
      <c r="O41" s="157"/>
      <c r="P41" s="122"/>
      <c r="Q41" s="123"/>
    </row>
    <row r="42" spans="1:17" x14ac:dyDescent="0.25">
      <c r="A42" s="116" t="str">
        <f>[3]SA25!A43</f>
        <v>Taxation</v>
      </c>
      <c r="B42" s="117"/>
      <c r="C42" s="118"/>
      <c r="D42" s="119"/>
      <c r="E42" s="119"/>
      <c r="F42" s="119"/>
      <c r="G42" s="119"/>
      <c r="H42" s="119"/>
      <c r="I42" s="119"/>
      <c r="J42" s="119"/>
      <c r="K42" s="119"/>
      <c r="L42" s="119"/>
      <c r="M42" s="119"/>
      <c r="N42" s="120">
        <f>O42-SUM(C42:M42)</f>
        <v>0</v>
      </c>
      <c r="O42" s="157">
        <f>[3]SA25!O43</f>
        <v>0</v>
      </c>
      <c r="P42" s="122">
        <f>[3]SA25!P43</f>
        <v>0</v>
      </c>
      <c r="Q42" s="123">
        <f>[3]SA25!Q43</f>
        <v>0</v>
      </c>
    </row>
    <row r="43" spans="1:17" x14ac:dyDescent="0.25">
      <c r="A43" s="116" t="str">
        <f>[3]SA25!A44</f>
        <v>Attributable to minorities</v>
      </c>
      <c r="B43" s="117"/>
      <c r="C43" s="118"/>
      <c r="D43" s="119"/>
      <c r="E43" s="119"/>
      <c r="F43" s="119"/>
      <c r="G43" s="119"/>
      <c r="H43" s="119"/>
      <c r="I43" s="119"/>
      <c r="J43" s="119"/>
      <c r="K43" s="119"/>
      <c r="L43" s="119"/>
      <c r="M43" s="119"/>
      <c r="N43" s="120">
        <f>O43-SUM(C43:M43)</f>
        <v>0</v>
      </c>
      <c r="O43" s="157">
        <f>[3]SA25!O44</f>
        <v>0</v>
      </c>
      <c r="P43" s="122">
        <f>[3]SA25!P44</f>
        <v>0</v>
      </c>
      <c r="Q43" s="123">
        <f>[3]SA25!Q44</f>
        <v>0</v>
      </c>
    </row>
    <row r="44" spans="1:17" ht="51" x14ac:dyDescent="0.25">
      <c r="A44" s="143" t="str">
        <f>'[3]A4-FinPerf RE'!A47</f>
        <v>Share of surplus/ (deficit) of associate</v>
      </c>
      <c r="B44" s="144"/>
      <c r="C44" s="118"/>
      <c r="D44" s="119"/>
      <c r="E44" s="119"/>
      <c r="F44" s="119"/>
      <c r="G44" s="119"/>
      <c r="H44" s="119"/>
      <c r="I44" s="119"/>
      <c r="J44" s="119"/>
      <c r="K44" s="119"/>
      <c r="L44" s="119"/>
      <c r="M44" s="119"/>
      <c r="N44" s="120">
        <f>O44-SUM(C44:M44)</f>
        <v>0</v>
      </c>
      <c r="O44" s="157">
        <f>'[3]A4-FinPerf RE'!J47</f>
        <v>0</v>
      </c>
      <c r="P44" s="122">
        <f>'[3]A4-FinPerf RE'!K47</f>
        <v>0</v>
      </c>
      <c r="Q44" s="123">
        <f>'[3]A4-FinPerf RE'!L47</f>
        <v>0</v>
      </c>
    </row>
    <row r="45" spans="1:17" ht="25.5" x14ac:dyDescent="0.25">
      <c r="A45" s="145" t="str">
        <f>'[3]A4-FinPerf RE'!A38</f>
        <v>Surplus/(Deficit)</v>
      </c>
      <c r="B45" s="146">
        <v>1</v>
      </c>
      <c r="C45" s="147">
        <f>C40+C44</f>
        <v>-82746333.269999981</v>
      </c>
      <c r="D45" s="148">
        <f t="shared" ref="D45:Q45" si="8">D40+D44</f>
        <v>-21338200</v>
      </c>
      <c r="E45" s="148">
        <f t="shared" si="8"/>
        <v>25286334</v>
      </c>
      <c r="F45" s="148">
        <f t="shared" si="8"/>
        <v>28959800</v>
      </c>
      <c r="G45" s="148">
        <f t="shared" si="8"/>
        <v>34994267</v>
      </c>
      <c r="H45" s="148">
        <f t="shared" si="8"/>
        <v>36931634.430000007</v>
      </c>
      <c r="I45" s="148">
        <f t="shared" si="8"/>
        <v>36461833.450000003</v>
      </c>
      <c r="J45" s="148">
        <f t="shared" si="8"/>
        <v>38985700</v>
      </c>
      <c r="K45" s="148">
        <f t="shared" si="8"/>
        <v>-116524000</v>
      </c>
      <c r="L45" s="148">
        <f t="shared" si="8"/>
        <v>35848970</v>
      </c>
      <c r="M45" s="148">
        <f t="shared" si="8"/>
        <v>40787950</v>
      </c>
      <c r="N45" s="149">
        <f t="shared" si="8"/>
        <v>-50830525.400000125</v>
      </c>
      <c r="O45" s="159">
        <f t="shared" si="8"/>
        <v>45725430.2099998</v>
      </c>
      <c r="P45" s="148">
        <f t="shared" si="8"/>
        <v>48002609.449999928</v>
      </c>
      <c r="Q45" s="150">
        <f t="shared" si="8"/>
        <v>28225402.320000172</v>
      </c>
    </row>
  </sheetData>
  <mergeCells count="2">
    <mergeCell ref="C2:N2"/>
    <mergeCell ref="O2:Q2"/>
  </mergeCells>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view="pageBreakPreview" zoomScale="60" zoomScaleNormal="100" workbookViewId="0">
      <selection activeCell="R33" sqref="R33"/>
    </sheetView>
  </sheetViews>
  <sheetFormatPr defaultRowHeight="15" x14ac:dyDescent="0.25"/>
  <sheetData>
    <row r="1" spans="1:16" x14ac:dyDescent="0.25">
      <c r="A1" s="101" t="str">
        <f>muni&amp;" - "&amp; TableA30</f>
        <v>LIM344 Makhado - Supporting Table SA30 Budgeted monthly cash flow</v>
      </c>
      <c r="B1" s="101"/>
      <c r="C1" s="101"/>
      <c r="D1" s="101"/>
      <c r="E1" s="101"/>
      <c r="F1" s="101"/>
      <c r="G1" s="101"/>
      <c r="H1" s="101"/>
      <c r="I1" s="101"/>
      <c r="J1" s="101"/>
      <c r="K1" s="101"/>
      <c r="L1" s="101"/>
      <c r="M1" s="101"/>
      <c r="N1" s="101"/>
      <c r="O1" s="101"/>
      <c r="P1" s="101"/>
    </row>
    <row r="2" spans="1:16" ht="38.25" x14ac:dyDescent="0.25">
      <c r="A2" s="160" t="s">
        <v>691</v>
      </c>
      <c r="B2" s="418" t="str">
        <f>Head9</f>
        <v>Budget Year 2014/15</v>
      </c>
      <c r="C2" s="419"/>
      <c r="D2" s="419"/>
      <c r="E2" s="419"/>
      <c r="F2" s="419"/>
      <c r="G2" s="419"/>
      <c r="H2" s="419"/>
      <c r="I2" s="419"/>
      <c r="J2" s="419"/>
      <c r="K2" s="419"/>
      <c r="L2" s="419"/>
      <c r="M2" s="419"/>
      <c r="N2" s="420" t="s">
        <v>677</v>
      </c>
      <c r="O2" s="421"/>
      <c r="P2" s="422"/>
    </row>
    <row r="3" spans="1:16" ht="25.5" x14ac:dyDescent="0.25">
      <c r="A3" s="161" t="s">
        <v>678</v>
      </c>
      <c r="B3" s="106" t="s">
        <v>679</v>
      </c>
      <c r="C3" s="107" t="s">
        <v>680</v>
      </c>
      <c r="D3" s="107" t="s">
        <v>681</v>
      </c>
      <c r="E3" s="107" t="s">
        <v>682</v>
      </c>
      <c r="F3" s="107" t="s">
        <v>683</v>
      </c>
      <c r="G3" s="107" t="s">
        <v>684</v>
      </c>
      <c r="H3" s="107" t="s">
        <v>685</v>
      </c>
      <c r="I3" s="107" t="s">
        <v>686</v>
      </c>
      <c r="J3" s="107" t="s">
        <v>687</v>
      </c>
      <c r="K3" s="107" t="s">
        <v>688</v>
      </c>
      <c r="L3" s="107" t="s">
        <v>689</v>
      </c>
      <c r="M3" s="108" t="s">
        <v>690</v>
      </c>
      <c r="N3" s="106" t="str">
        <f>Head9</f>
        <v>Budget Year 2014/15</v>
      </c>
      <c r="O3" s="109" t="str">
        <f>Head10</f>
        <v>Budget Year +1 2015/16</v>
      </c>
      <c r="P3" s="108" t="str">
        <f>Head11</f>
        <v>Budget Year +2 2016/17</v>
      </c>
    </row>
    <row r="4" spans="1:16" x14ac:dyDescent="0.25">
      <c r="A4" s="133" t="s">
        <v>692</v>
      </c>
      <c r="B4" s="112"/>
      <c r="C4" s="113"/>
      <c r="D4" s="113"/>
      <c r="E4" s="113"/>
      <c r="F4" s="113"/>
      <c r="G4" s="113"/>
      <c r="H4" s="113"/>
      <c r="I4" s="113"/>
      <c r="J4" s="113"/>
      <c r="K4" s="113"/>
      <c r="L4" s="113"/>
      <c r="M4" s="115"/>
      <c r="N4" s="162">
        <v>1</v>
      </c>
      <c r="O4" s="113"/>
      <c r="P4" s="115"/>
    </row>
    <row r="5" spans="1:16" x14ac:dyDescent="0.25">
      <c r="A5" s="116" t="str">
        <f>'[3]A4-FinPerf RE'!A5</f>
        <v>Property rates</v>
      </c>
      <c r="B5" s="118">
        <v>3673557.7200000007</v>
      </c>
      <c r="C5" s="119">
        <v>3673557.7200000007</v>
      </c>
      <c r="D5" s="119">
        <v>3673557.7200000007</v>
      </c>
      <c r="E5" s="119">
        <v>3673557.7200000007</v>
      </c>
      <c r="F5" s="119">
        <v>3673557.7200000007</v>
      </c>
      <c r="G5" s="119">
        <v>3673557.7200000007</v>
      </c>
      <c r="H5" s="119">
        <v>3673557.7200000007</v>
      </c>
      <c r="I5" s="119">
        <v>3673557.7200000007</v>
      </c>
      <c r="J5" s="119">
        <v>3673557.7200000007</v>
      </c>
      <c r="K5" s="119">
        <v>3673557.7200000007</v>
      </c>
      <c r="L5" s="119">
        <v>3673557.7200000007</v>
      </c>
      <c r="M5" s="123">
        <f t="shared" ref="M5:M20" si="0">N5-SUM(B5:L5)</f>
        <v>3232865.0800000057</v>
      </c>
      <c r="N5" s="118">
        <v>43642000</v>
      </c>
      <c r="O5" s="119">
        <v>46693000</v>
      </c>
      <c r="P5" s="163">
        <v>49119000</v>
      </c>
    </row>
    <row r="6" spans="1:16" x14ac:dyDescent="0.25">
      <c r="A6" s="116" t="str">
        <f>'[3]A4-FinPerf RE'!A6</f>
        <v>Property rates - penalties &amp; collection charges</v>
      </c>
      <c r="B6" s="118">
        <v>0</v>
      </c>
      <c r="C6" s="119">
        <v>0</v>
      </c>
      <c r="D6" s="119">
        <v>0</v>
      </c>
      <c r="E6" s="119">
        <v>0</v>
      </c>
      <c r="F6" s="119">
        <v>0</v>
      </c>
      <c r="G6" s="119">
        <v>0</v>
      </c>
      <c r="H6" s="119">
        <v>0</v>
      </c>
      <c r="I6" s="119">
        <v>0</v>
      </c>
      <c r="J6" s="119">
        <v>0</v>
      </c>
      <c r="K6" s="119">
        <v>0</v>
      </c>
      <c r="L6" s="119">
        <v>0</v>
      </c>
      <c r="M6" s="123">
        <f t="shared" si="0"/>
        <v>0</v>
      </c>
      <c r="N6" s="118">
        <v>0</v>
      </c>
      <c r="O6" s="119">
        <v>0</v>
      </c>
      <c r="P6" s="163">
        <v>0</v>
      </c>
    </row>
    <row r="7" spans="1:16" x14ac:dyDescent="0.25">
      <c r="A7" s="116" t="str">
        <f>'[3]A4-FinPerf RE'!A7</f>
        <v>Service charges - electricity revenue</v>
      </c>
      <c r="B7" s="118">
        <v>24071766.169999991</v>
      </c>
      <c r="C7" s="119">
        <v>24071766.169999991</v>
      </c>
      <c r="D7" s="119">
        <v>24071766.169999991</v>
      </c>
      <c r="E7" s="119">
        <v>24071766.169999991</v>
      </c>
      <c r="F7" s="119">
        <v>24071766.169999991</v>
      </c>
      <c r="G7" s="119">
        <v>24071766.169999991</v>
      </c>
      <c r="H7" s="119">
        <v>24071766.169999991</v>
      </c>
      <c r="I7" s="119">
        <v>24071766.169999991</v>
      </c>
      <c r="J7" s="119">
        <v>24071766.169999991</v>
      </c>
      <c r="K7" s="119">
        <v>24071766.169999991</v>
      </c>
      <c r="L7" s="119">
        <v>24071766.169999991</v>
      </c>
      <c r="M7" s="123">
        <f t="shared" si="0"/>
        <v>24071765.950000167</v>
      </c>
      <c r="N7" s="118">
        <v>288861193.82000005</v>
      </c>
      <c r="O7" s="119">
        <v>324101869.01999998</v>
      </c>
      <c r="P7" s="163">
        <v>363641872.85000014</v>
      </c>
    </row>
    <row r="8" spans="1:16" x14ac:dyDescent="0.25">
      <c r="A8" s="116" t="str">
        <f>'[3]A4-FinPerf RE'!A8</f>
        <v>Service charges - water revenue</v>
      </c>
      <c r="B8" s="118">
        <v>0</v>
      </c>
      <c r="C8" s="119">
        <v>0</v>
      </c>
      <c r="D8" s="119">
        <v>0</v>
      </c>
      <c r="E8" s="119">
        <v>0</v>
      </c>
      <c r="F8" s="119">
        <v>0</v>
      </c>
      <c r="G8" s="119">
        <v>0</v>
      </c>
      <c r="H8" s="119">
        <v>0</v>
      </c>
      <c r="I8" s="119">
        <v>0</v>
      </c>
      <c r="J8" s="119">
        <v>0</v>
      </c>
      <c r="K8" s="119">
        <v>0</v>
      </c>
      <c r="L8" s="119">
        <v>0</v>
      </c>
      <c r="M8" s="123">
        <f t="shared" si="0"/>
        <v>0</v>
      </c>
      <c r="N8" s="118">
        <v>0</v>
      </c>
      <c r="O8" s="119">
        <v>0</v>
      </c>
      <c r="P8" s="163">
        <v>0</v>
      </c>
    </row>
    <row r="9" spans="1:16" x14ac:dyDescent="0.25">
      <c r="A9" s="116" t="str">
        <f>'[3]A4-FinPerf RE'!A9</f>
        <v>Service charges - sanitation revenue</v>
      </c>
      <c r="B9" s="118">
        <v>0</v>
      </c>
      <c r="C9" s="119">
        <v>0</v>
      </c>
      <c r="D9" s="119">
        <v>0</v>
      </c>
      <c r="E9" s="119">
        <v>0</v>
      </c>
      <c r="F9" s="119">
        <v>0</v>
      </c>
      <c r="G9" s="119">
        <v>0</v>
      </c>
      <c r="H9" s="119">
        <v>0</v>
      </c>
      <c r="I9" s="119">
        <v>0</v>
      </c>
      <c r="J9" s="119">
        <v>0</v>
      </c>
      <c r="K9" s="119">
        <v>0</v>
      </c>
      <c r="L9" s="119">
        <v>0</v>
      </c>
      <c r="M9" s="123">
        <f t="shared" si="0"/>
        <v>0</v>
      </c>
      <c r="N9" s="118">
        <v>0</v>
      </c>
      <c r="O9" s="119">
        <v>0</v>
      </c>
      <c r="P9" s="163">
        <v>0</v>
      </c>
    </row>
    <row r="10" spans="1:16" x14ac:dyDescent="0.25">
      <c r="A10" s="116" t="str">
        <f>'[3]A4-FinPerf RE'!A10</f>
        <v>Service charges - refuse revenue</v>
      </c>
      <c r="B10" s="118">
        <v>818509.38000000012</v>
      </c>
      <c r="C10" s="119">
        <v>818509.38000000012</v>
      </c>
      <c r="D10" s="119">
        <v>818509.38000000012</v>
      </c>
      <c r="E10" s="119">
        <v>818509.38000000012</v>
      </c>
      <c r="F10" s="119">
        <v>818509.38000000012</v>
      </c>
      <c r="G10" s="119">
        <v>818509.38000000012</v>
      </c>
      <c r="H10" s="119">
        <v>818509.38000000012</v>
      </c>
      <c r="I10" s="119">
        <v>818509.38000000012</v>
      </c>
      <c r="J10" s="119">
        <v>818509.38000000012</v>
      </c>
      <c r="K10" s="119">
        <v>818509.38000000012</v>
      </c>
      <c r="L10" s="119">
        <v>818509.38000000012</v>
      </c>
      <c r="M10" s="123">
        <f t="shared" si="0"/>
        <v>720396.8200000003</v>
      </c>
      <c r="N10" s="118">
        <v>9724000</v>
      </c>
      <c r="O10" s="119">
        <v>10404000</v>
      </c>
      <c r="P10" s="163">
        <v>10944000</v>
      </c>
    </row>
    <row r="11" spans="1:16" x14ac:dyDescent="0.25">
      <c r="A11" s="116" t="str">
        <f>'[3]A4-FinPerf RE'!A11</f>
        <v>Service charges - other</v>
      </c>
      <c r="B11" s="118">
        <v>0</v>
      </c>
      <c r="C11" s="119">
        <v>0</v>
      </c>
      <c r="D11" s="119">
        <v>0</v>
      </c>
      <c r="E11" s="119">
        <v>0</v>
      </c>
      <c r="F11" s="119">
        <v>0</v>
      </c>
      <c r="G11" s="119">
        <v>0</v>
      </c>
      <c r="H11" s="119">
        <v>0</v>
      </c>
      <c r="I11" s="119">
        <v>0</v>
      </c>
      <c r="J11" s="119">
        <v>0</v>
      </c>
      <c r="K11" s="119">
        <v>0</v>
      </c>
      <c r="L11" s="119">
        <v>0</v>
      </c>
      <c r="M11" s="123">
        <f t="shared" si="0"/>
        <v>0</v>
      </c>
      <c r="N11" s="118">
        <v>0</v>
      </c>
      <c r="O11" s="119">
        <v>0</v>
      </c>
      <c r="P11" s="163">
        <v>0</v>
      </c>
    </row>
    <row r="12" spans="1:16" x14ac:dyDescent="0.25">
      <c r="A12" s="116" t="str">
        <f>'[3]A4-FinPerf RE'!A12</f>
        <v>Rental of facilities and equipment</v>
      </c>
      <c r="B12" s="118">
        <v>37811.829999999994</v>
      </c>
      <c r="C12" s="119">
        <v>37811.829999999994</v>
      </c>
      <c r="D12" s="119">
        <v>37811.829999999994</v>
      </c>
      <c r="E12" s="119">
        <v>37811.829999999994</v>
      </c>
      <c r="F12" s="119">
        <v>37811.829999999994</v>
      </c>
      <c r="G12" s="119">
        <v>37811.829999999994</v>
      </c>
      <c r="H12" s="119">
        <v>37811.829999999994</v>
      </c>
      <c r="I12" s="119">
        <v>37811.829999999994</v>
      </c>
      <c r="J12" s="119">
        <v>37811.829999999994</v>
      </c>
      <c r="K12" s="119">
        <v>37811.829999999994</v>
      </c>
      <c r="L12" s="119">
        <v>37811.829999999994</v>
      </c>
      <c r="M12" s="123">
        <f t="shared" si="0"/>
        <v>33069.869999999995</v>
      </c>
      <c r="N12" s="118">
        <v>449000</v>
      </c>
      <c r="O12" s="119">
        <v>481000</v>
      </c>
      <c r="P12" s="163">
        <v>506000</v>
      </c>
    </row>
    <row r="13" spans="1:16" x14ac:dyDescent="0.25">
      <c r="A13" s="116" t="str">
        <f>'[3]A4-FinPerf RE'!A13</f>
        <v>Interest earned - external investments</v>
      </c>
      <c r="B13" s="118">
        <v>276512.41000000003</v>
      </c>
      <c r="C13" s="119">
        <v>276512.41000000003</v>
      </c>
      <c r="D13" s="119">
        <v>276512.41000000003</v>
      </c>
      <c r="E13" s="119">
        <v>276512.41000000003</v>
      </c>
      <c r="F13" s="119">
        <v>276512.41000000003</v>
      </c>
      <c r="G13" s="119">
        <v>276512.41000000003</v>
      </c>
      <c r="H13" s="119">
        <v>276512.41000000003</v>
      </c>
      <c r="I13" s="119">
        <v>276512.41000000003</v>
      </c>
      <c r="J13" s="119">
        <v>276512.41000000003</v>
      </c>
      <c r="K13" s="119">
        <v>276512.41000000003</v>
      </c>
      <c r="L13" s="119">
        <v>276512.41000000003</v>
      </c>
      <c r="M13" s="123">
        <f t="shared" si="0"/>
        <v>243363.48999999883</v>
      </c>
      <c r="N13" s="118">
        <v>3285000</v>
      </c>
      <c r="O13" s="119">
        <v>3515000</v>
      </c>
      <c r="P13" s="163">
        <v>3697000</v>
      </c>
    </row>
    <row r="14" spans="1:16" x14ac:dyDescent="0.25">
      <c r="A14" s="116" t="str">
        <f>'[3]A4-FinPerf RE'!A14</f>
        <v>Interest earned - outstanding debtors</v>
      </c>
      <c r="B14" s="118">
        <v>1008500.01</v>
      </c>
      <c r="C14" s="119">
        <v>1008500.01</v>
      </c>
      <c r="D14" s="119">
        <v>1008500.01</v>
      </c>
      <c r="E14" s="119">
        <v>1008500.01</v>
      </c>
      <c r="F14" s="119">
        <v>1008500.01</v>
      </c>
      <c r="G14" s="119">
        <v>1008500.01</v>
      </c>
      <c r="H14" s="119">
        <v>1008500.01</v>
      </c>
      <c r="I14" s="119">
        <v>1008500.01</v>
      </c>
      <c r="J14" s="119">
        <v>1008500.01</v>
      </c>
      <c r="K14" s="119">
        <v>1008500.01</v>
      </c>
      <c r="L14" s="119">
        <v>1008500.01</v>
      </c>
      <c r="M14" s="123">
        <f t="shared" si="0"/>
        <v>887499.8900000006</v>
      </c>
      <c r="N14" s="118">
        <v>11981000</v>
      </c>
      <c r="O14" s="119">
        <v>12819000</v>
      </c>
      <c r="P14" s="163">
        <v>13485000</v>
      </c>
    </row>
    <row r="15" spans="1:16" x14ac:dyDescent="0.25">
      <c r="A15" s="116" t="str">
        <f>'[3]A4-FinPerf RE'!A15</f>
        <v>Dividends received</v>
      </c>
      <c r="B15" s="118">
        <v>0</v>
      </c>
      <c r="C15" s="119">
        <v>0</v>
      </c>
      <c r="D15" s="119">
        <v>0</v>
      </c>
      <c r="E15" s="119">
        <v>0</v>
      </c>
      <c r="F15" s="119">
        <v>0</v>
      </c>
      <c r="G15" s="119">
        <v>0</v>
      </c>
      <c r="H15" s="119">
        <v>0</v>
      </c>
      <c r="I15" s="119">
        <v>0</v>
      </c>
      <c r="J15" s="119">
        <v>0</v>
      </c>
      <c r="K15" s="119">
        <v>0</v>
      </c>
      <c r="L15" s="119">
        <v>0</v>
      </c>
      <c r="M15" s="123">
        <f t="shared" si="0"/>
        <v>0</v>
      </c>
      <c r="N15" s="118">
        <v>0</v>
      </c>
      <c r="O15" s="119">
        <v>0</v>
      </c>
      <c r="P15" s="163">
        <v>0</v>
      </c>
    </row>
    <row r="16" spans="1:16" x14ac:dyDescent="0.25">
      <c r="A16" s="116" t="str">
        <f>'[3]A4-FinPerf RE'!A16</f>
        <v>Fines</v>
      </c>
      <c r="B16" s="118">
        <v>138112.65000000002</v>
      </c>
      <c r="C16" s="119">
        <v>138112.65000000002</v>
      </c>
      <c r="D16" s="119">
        <v>138112.65000000002</v>
      </c>
      <c r="E16" s="119">
        <v>138112.65000000002</v>
      </c>
      <c r="F16" s="119">
        <v>138112.65000000002</v>
      </c>
      <c r="G16" s="119">
        <v>138112.65000000002</v>
      </c>
      <c r="H16" s="119">
        <v>138112.65000000002</v>
      </c>
      <c r="I16" s="119">
        <v>138112.65000000002</v>
      </c>
      <c r="J16" s="119">
        <v>138112.65000000002</v>
      </c>
      <c r="K16" s="119">
        <v>138112.65000000002</v>
      </c>
      <c r="L16" s="119">
        <v>138112.65000000002</v>
      </c>
      <c r="M16" s="123">
        <f t="shared" si="0"/>
        <v>121760.85000000009</v>
      </c>
      <c r="N16" s="118">
        <v>1641000</v>
      </c>
      <c r="O16" s="119">
        <v>1756000</v>
      </c>
      <c r="P16" s="163">
        <v>1847000</v>
      </c>
    </row>
    <row r="17" spans="1:16" x14ac:dyDescent="0.25">
      <c r="A17" s="116" t="str">
        <f>'[3]A4-FinPerf RE'!A17</f>
        <v>Licences and permits</v>
      </c>
      <c r="B17" s="118">
        <v>947025.57000000007</v>
      </c>
      <c r="C17" s="119">
        <v>947025.57000000007</v>
      </c>
      <c r="D17" s="119">
        <v>947025.57000000007</v>
      </c>
      <c r="E17" s="119">
        <v>947025.57000000007</v>
      </c>
      <c r="F17" s="119">
        <v>947025.57000000007</v>
      </c>
      <c r="G17" s="119">
        <v>947025.57000000007</v>
      </c>
      <c r="H17" s="119">
        <v>947025.57000000007</v>
      </c>
      <c r="I17" s="119">
        <v>947025.57000000007</v>
      </c>
      <c r="J17" s="119">
        <v>947025.57000000007</v>
      </c>
      <c r="K17" s="119">
        <v>947025.57000000007</v>
      </c>
      <c r="L17" s="119">
        <v>947025.57000000007</v>
      </c>
      <c r="M17" s="123">
        <f t="shared" si="0"/>
        <v>833718.72999999858</v>
      </c>
      <c r="N17" s="118">
        <v>11251000</v>
      </c>
      <c r="O17" s="119">
        <v>12037000</v>
      </c>
      <c r="P17" s="163">
        <v>12663000</v>
      </c>
    </row>
    <row r="18" spans="1:16" x14ac:dyDescent="0.25">
      <c r="A18" s="116" t="str">
        <f>'[3]A4-FinPerf RE'!A18</f>
        <v>Agency services</v>
      </c>
      <c r="B18" s="118">
        <v>0</v>
      </c>
      <c r="C18" s="119">
        <v>0</v>
      </c>
      <c r="D18" s="119">
        <v>0</v>
      </c>
      <c r="E18" s="119">
        <v>0</v>
      </c>
      <c r="F18" s="119">
        <v>0</v>
      </c>
      <c r="G18" s="119">
        <v>0</v>
      </c>
      <c r="H18" s="119">
        <v>0</v>
      </c>
      <c r="I18" s="119">
        <v>0</v>
      </c>
      <c r="J18" s="119">
        <v>0</v>
      </c>
      <c r="K18" s="119">
        <v>0</v>
      </c>
      <c r="L18" s="119">
        <v>0</v>
      </c>
      <c r="M18" s="123">
        <f t="shared" si="0"/>
        <v>0</v>
      </c>
      <c r="N18" s="118">
        <v>0</v>
      </c>
      <c r="O18" s="119">
        <v>0</v>
      </c>
      <c r="P18" s="163">
        <v>0</v>
      </c>
    </row>
    <row r="19" spans="1:16" x14ac:dyDescent="0.25">
      <c r="A19" s="164" t="s">
        <v>693</v>
      </c>
      <c r="B19" s="118">
        <v>120000000</v>
      </c>
      <c r="C19" s="119">
        <v>11600000</v>
      </c>
      <c r="D19" s="119">
        <v>5000000</v>
      </c>
      <c r="E19" s="119">
        <v>1920000</v>
      </c>
      <c r="F19" s="119">
        <v>144000000</v>
      </c>
      <c r="G19" s="119">
        <v>0</v>
      </c>
      <c r="H19" s="119">
        <v>0</v>
      </c>
      <c r="I19" s="119">
        <v>0</v>
      </c>
      <c r="J19" s="119">
        <v>72490000</v>
      </c>
      <c r="K19" s="119">
        <v>0</v>
      </c>
      <c r="L19" s="119">
        <v>0</v>
      </c>
      <c r="M19" s="123">
        <f t="shared" si="0"/>
        <v>5000000</v>
      </c>
      <c r="N19" s="118">
        <v>360010000</v>
      </c>
      <c r="O19" s="119">
        <v>369813000</v>
      </c>
      <c r="P19" s="163">
        <v>367641000</v>
      </c>
    </row>
    <row r="20" spans="1:16" x14ac:dyDescent="0.25">
      <c r="A20" s="116" t="str">
        <f>'[3]A4-FinPerf RE'!A20</f>
        <v>Other revenue</v>
      </c>
      <c r="B20" s="118">
        <v>1746458.2799999998</v>
      </c>
      <c r="C20" s="119">
        <v>1746458.2799999998</v>
      </c>
      <c r="D20" s="119">
        <v>1746458.2799999998</v>
      </c>
      <c r="E20" s="119">
        <v>1746458.2799999998</v>
      </c>
      <c r="F20" s="119">
        <v>1746458.2799999998</v>
      </c>
      <c r="G20" s="119">
        <v>1746458.2799999998</v>
      </c>
      <c r="H20" s="119">
        <v>1746458.2799999998</v>
      </c>
      <c r="I20" s="119">
        <v>1746458.2799999998</v>
      </c>
      <c r="J20" s="119">
        <v>1746458.2799999998</v>
      </c>
      <c r="K20" s="119">
        <v>1746458.2799999998</v>
      </c>
      <c r="L20" s="119">
        <v>1746458.2799999998</v>
      </c>
      <c r="M20" s="123">
        <f t="shared" si="0"/>
        <v>1536958.9200000018</v>
      </c>
      <c r="N20" s="118">
        <v>20748000</v>
      </c>
      <c r="O20" s="119">
        <v>22199000</v>
      </c>
      <c r="P20" s="163">
        <v>23353000</v>
      </c>
    </row>
    <row r="21" spans="1:16" x14ac:dyDescent="0.25">
      <c r="A21" s="165" t="s">
        <v>694</v>
      </c>
      <c r="B21" s="166">
        <f t="shared" ref="B21:L21" si="1">SUM(B5:B20)</f>
        <v>152718254.01999998</v>
      </c>
      <c r="C21" s="167">
        <f t="shared" si="1"/>
        <v>44318254.019999996</v>
      </c>
      <c r="D21" s="167">
        <f t="shared" si="1"/>
        <v>37718254.019999996</v>
      </c>
      <c r="E21" s="167">
        <f t="shared" si="1"/>
        <v>34638254.019999988</v>
      </c>
      <c r="F21" s="167">
        <f t="shared" si="1"/>
        <v>176718254.01999998</v>
      </c>
      <c r="G21" s="167">
        <f t="shared" si="1"/>
        <v>32718254.019999992</v>
      </c>
      <c r="H21" s="167">
        <f t="shared" si="1"/>
        <v>32718254.019999992</v>
      </c>
      <c r="I21" s="167">
        <f t="shared" si="1"/>
        <v>32718254.019999992</v>
      </c>
      <c r="J21" s="167">
        <f t="shared" si="1"/>
        <v>105208254.02</v>
      </c>
      <c r="K21" s="167">
        <f t="shared" si="1"/>
        <v>32718254.019999992</v>
      </c>
      <c r="L21" s="167">
        <f t="shared" si="1"/>
        <v>32718254.019999992</v>
      </c>
      <c r="M21" s="168">
        <f>SUM(M5:M20)</f>
        <v>36681399.600000173</v>
      </c>
      <c r="N21" s="169">
        <f>SUM(N5:N20)</f>
        <v>751592193.82000005</v>
      </c>
      <c r="O21" s="167">
        <f>SUM(O5:O20)</f>
        <v>803818869.01999998</v>
      </c>
      <c r="P21" s="170">
        <f>SUM(P5:P20)</f>
        <v>846896872.85000014</v>
      </c>
    </row>
    <row r="22" spans="1:16" x14ac:dyDescent="0.25">
      <c r="A22" s="171"/>
      <c r="B22" s="172"/>
      <c r="C22" s="124"/>
      <c r="D22" s="124"/>
      <c r="E22" s="124"/>
      <c r="F22" s="124"/>
      <c r="G22" s="124"/>
      <c r="H22" s="124"/>
      <c r="I22" s="124"/>
      <c r="J22" s="124"/>
      <c r="K22" s="124"/>
      <c r="L22" s="124"/>
      <c r="M22" s="125"/>
      <c r="N22" s="173"/>
      <c r="O22" s="124"/>
      <c r="P22" s="174"/>
    </row>
    <row r="23" spans="1:16" x14ac:dyDescent="0.25">
      <c r="A23" s="175" t="s">
        <v>695</v>
      </c>
      <c r="B23" s="172"/>
      <c r="C23" s="124"/>
      <c r="D23" s="124"/>
      <c r="E23" s="124"/>
      <c r="F23" s="124"/>
      <c r="G23" s="124"/>
      <c r="H23" s="124"/>
      <c r="I23" s="124"/>
      <c r="J23" s="124"/>
      <c r="K23" s="124"/>
      <c r="L23" s="124"/>
      <c r="M23" s="125"/>
      <c r="N23" s="173"/>
      <c r="O23" s="124"/>
      <c r="P23" s="174"/>
    </row>
    <row r="24" spans="1:16" x14ac:dyDescent="0.25">
      <c r="A24" s="176" t="s">
        <v>696</v>
      </c>
      <c r="B24" s="118">
        <v>0</v>
      </c>
      <c r="C24" s="119">
        <v>0</v>
      </c>
      <c r="D24" s="119">
        <v>0</v>
      </c>
      <c r="E24" s="119">
        <v>4590000</v>
      </c>
      <c r="F24" s="119">
        <v>43609000</v>
      </c>
      <c r="G24" s="119">
        <v>5780000</v>
      </c>
      <c r="H24" s="119">
        <v>1190000</v>
      </c>
      <c r="I24" s="119">
        <v>0</v>
      </c>
      <c r="J24" s="119">
        <v>74095000</v>
      </c>
      <c r="K24" s="119">
        <v>0</v>
      </c>
      <c r="L24" s="119">
        <v>0</v>
      </c>
      <c r="M24" s="125">
        <f t="shared" ref="M24:M32" si="2">N24-SUM(B24:L24)</f>
        <v>0</v>
      </c>
      <c r="N24" s="118">
        <v>129264000</v>
      </c>
      <c r="O24" s="119">
        <v>136892000</v>
      </c>
      <c r="P24" s="163">
        <v>143831000</v>
      </c>
    </row>
    <row r="25" spans="1:16" x14ac:dyDescent="0.25">
      <c r="A25" s="177" t="str">
        <f>'[3]A4-FinPerf RE'!A40&amp;" &amp; "&amp;'[3]A4-FinPerf RE'!A41</f>
        <v>Contributions recognised - capital &amp; Contributed assets</v>
      </c>
      <c r="B25" s="118">
        <v>0</v>
      </c>
      <c r="C25" s="119">
        <v>0</v>
      </c>
      <c r="D25" s="119">
        <v>0</v>
      </c>
      <c r="E25" s="119">
        <v>0</v>
      </c>
      <c r="F25" s="119">
        <v>0</v>
      </c>
      <c r="G25" s="119">
        <v>0</v>
      </c>
      <c r="H25" s="119">
        <v>0</v>
      </c>
      <c r="I25" s="119">
        <v>0</v>
      </c>
      <c r="J25" s="119">
        <v>0</v>
      </c>
      <c r="K25" s="119">
        <v>0</v>
      </c>
      <c r="L25" s="119">
        <v>0</v>
      </c>
      <c r="M25" s="125">
        <f t="shared" si="2"/>
        <v>0</v>
      </c>
      <c r="N25" s="118">
        <v>0</v>
      </c>
      <c r="O25" s="119">
        <v>0</v>
      </c>
      <c r="P25" s="163">
        <v>0</v>
      </c>
    </row>
    <row r="26" spans="1:16" x14ac:dyDescent="0.25">
      <c r="A26" s="177" t="str">
        <f>'[3]A7-CFlow'!A21</f>
        <v>Proceeds on disposal of PPE</v>
      </c>
      <c r="B26" s="118">
        <v>0</v>
      </c>
      <c r="C26" s="119">
        <v>0</v>
      </c>
      <c r="D26" s="119">
        <v>0</v>
      </c>
      <c r="E26" s="119">
        <v>0</v>
      </c>
      <c r="F26" s="119">
        <v>0</v>
      </c>
      <c r="G26" s="119">
        <v>0</v>
      </c>
      <c r="H26" s="119">
        <v>0</v>
      </c>
      <c r="I26" s="119">
        <v>0</v>
      </c>
      <c r="J26" s="119">
        <v>0</v>
      </c>
      <c r="K26" s="119">
        <v>0</v>
      </c>
      <c r="L26" s="119">
        <v>0</v>
      </c>
      <c r="M26" s="125">
        <f t="shared" si="2"/>
        <v>0</v>
      </c>
      <c r="N26" s="118">
        <v>0</v>
      </c>
      <c r="O26" s="119">
        <v>0</v>
      </c>
      <c r="P26" s="163">
        <v>0</v>
      </c>
    </row>
    <row r="27" spans="1:16" x14ac:dyDescent="0.25">
      <c r="A27" s="177" t="str">
        <f>'[3]A7-CFlow'!A31</f>
        <v>Short term loans</v>
      </c>
      <c r="B27" s="118">
        <v>0</v>
      </c>
      <c r="C27" s="119">
        <v>0</v>
      </c>
      <c r="D27" s="119">
        <v>0</v>
      </c>
      <c r="E27" s="119">
        <v>0</v>
      </c>
      <c r="F27" s="119">
        <v>0</v>
      </c>
      <c r="G27" s="119">
        <v>0</v>
      </c>
      <c r="H27" s="119">
        <v>0</v>
      </c>
      <c r="I27" s="119">
        <v>0</v>
      </c>
      <c r="J27" s="119">
        <v>0</v>
      </c>
      <c r="K27" s="119">
        <v>0</v>
      </c>
      <c r="L27" s="119">
        <v>0</v>
      </c>
      <c r="M27" s="125">
        <f t="shared" si="2"/>
        <v>0</v>
      </c>
      <c r="N27" s="118">
        <v>0</v>
      </c>
      <c r="O27" s="119">
        <v>0</v>
      </c>
      <c r="P27" s="163">
        <v>0</v>
      </c>
    </row>
    <row r="28" spans="1:16" x14ac:dyDescent="0.25">
      <c r="A28" s="177" t="str">
        <f>'[3]A7-CFlow'!A32</f>
        <v>Borrowing long term/refinancing</v>
      </c>
      <c r="B28" s="118">
        <v>0</v>
      </c>
      <c r="C28" s="119">
        <v>0</v>
      </c>
      <c r="D28" s="119">
        <v>0</v>
      </c>
      <c r="E28" s="119">
        <v>0</v>
      </c>
      <c r="F28" s="119">
        <v>0</v>
      </c>
      <c r="G28" s="119">
        <v>0</v>
      </c>
      <c r="H28" s="119">
        <v>0</v>
      </c>
      <c r="I28" s="119">
        <v>0</v>
      </c>
      <c r="J28" s="119">
        <v>0</v>
      </c>
      <c r="K28" s="119">
        <v>0</v>
      </c>
      <c r="L28" s="119">
        <v>0</v>
      </c>
      <c r="M28" s="125">
        <f t="shared" si="2"/>
        <v>0</v>
      </c>
      <c r="N28" s="118">
        <v>0</v>
      </c>
      <c r="O28" s="119">
        <v>0</v>
      </c>
      <c r="P28" s="163">
        <v>0</v>
      </c>
    </row>
    <row r="29" spans="1:16" x14ac:dyDescent="0.25">
      <c r="A29" s="177" t="str">
        <f>'[3]A7-CFlow'!A33</f>
        <v>Increase (decrease) in consumer deposits</v>
      </c>
      <c r="B29" s="118">
        <v>0</v>
      </c>
      <c r="C29" s="119">
        <v>0</v>
      </c>
      <c r="D29" s="119">
        <v>0</v>
      </c>
      <c r="E29" s="119">
        <v>0</v>
      </c>
      <c r="F29" s="119">
        <v>0</v>
      </c>
      <c r="G29" s="119">
        <v>0</v>
      </c>
      <c r="H29" s="119">
        <v>0</v>
      </c>
      <c r="I29" s="119">
        <v>0</v>
      </c>
      <c r="J29" s="119">
        <v>0</v>
      </c>
      <c r="K29" s="119">
        <v>0</v>
      </c>
      <c r="L29" s="119">
        <v>0</v>
      </c>
      <c r="M29" s="125">
        <f t="shared" si="2"/>
        <v>0</v>
      </c>
      <c r="N29" s="118">
        <v>0</v>
      </c>
      <c r="O29" s="119">
        <v>0</v>
      </c>
      <c r="P29" s="163">
        <v>0</v>
      </c>
    </row>
    <row r="30" spans="1:16" x14ac:dyDescent="0.25">
      <c r="A30" s="177" t="str">
        <f>'[3]A7-CFlow'!A22</f>
        <v>Decrease (Increase) in non-current debtors</v>
      </c>
      <c r="B30" s="118">
        <v>0</v>
      </c>
      <c r="C30" s="119">
        <v>0</v>
      </c>
      <c r="D30" s="119">
        <v>0</v>
      </c>
      <c r="E30" s="119">
        <v>0</v>
      </c>
      <c r="F30" s="119">
        <v>0</v>
      </c>
      <c r="G30" s="119">
        <v>0</v>
      </c>
      <c r="H30" s="119">
        <v>0</v>
      </c>
      <c r="I30" s="119">
        <v>0</v>
      </c>
      <c r="J30" s="119">
        <v>0</v>
      </c>
      <c r="K30" s="119">
        <v>0</v>
      </c>
      <c r="L30" s="119">
        <v>0</v>
      </c>
      <c r="M30" s="125">
        <f t="shared" si="2"/>
        <v>0</v>
      </c>
      <c r="N30" s="118">
        <v>0</v>
      </c>
      <c r="O30" s="119">
        <v>0</v>
      </c>
      <c r="P30" s="163">
        <v>0</v>
      </c>
    </row>
    <row r="31" spans="1:16" x14ac:dyDescent="0.25">
      <c r="A31" s="177" t="str">
        <f>'[3]A7-CFlow'!A23</f>
        <v>Decrease (increase) other non-current receivables</v>
      </c>
      <c r="B31" s="118">
        <v>0</v>
      </c>
      <c r="C31" s="119">
        <v>0</v>
      </c>
      <c r="D31" s="119">
        <v>0</v>
      </c>
      <c r="E31" s="119">
        <v>0</v>
      </c>
      <c r="F31" s="119">
        <v>0</v>
      </c>
      <c r="G31" s="119">
        <v>0</v>
      </c>
      <c r="H31" s="119">
        <v>0</v>
      </c>
      <c r="I31" s="119">
        <v>0</v>
      </c>
      <c r="J31" s="119">
        <v>0</v>
      </c>
      <c r="K31" s="119">
        <v>0</v>
      </c>
      <c r="L31" s="119">
        <v>0</v>
      </c>
      <c r="M31" s="125">
        <f t="shared" si="2"/>
        <v>0</v>
      </c>
      <c r="N31" s="118">
        <v>0</v>
      </c>
      <c r="O31" s="119">
        <v>0</v>
      </c>
      <c r="P31" s="163">
        <v>0</v>
      </c>
    </row>
    <row r="32" spans="1:16" x14ac:dyDescent="0.25">
      <c r="A32" s="177" t="str">
        <f>'[3]A7-CFlow'!A24</f>
        <v>Decrease (increase) in non-current investments</v>
      </c>
      <c r="B32" s="118">
        <v>0</v>
      </c>
      <c r="C32" s="119">
        <v>0</v>
      </c>
      <c r="D32" s="119">
        <v>0</v>
      </c>
      <c r="E32" s="119">
        <v>0</v>
      </c>
      <c r="F32" s="119">
        <v>0</v>
      </c>
      <c r="G32" s="119">
        <v>0</v>
      </c>
      <c r="H32" s="119">
        <v>0</v>
      </c>
      <c r="I32" s="119">
        <v>0</v>
      </c>
      <c r="J32" s="119">
        <v>0</v>
      </c>
      <c r="K32" s="119">
        <v>0</v>
      </c>
      <c r="L32" s="119">
        <v>0</v>
      </c>
      <c r="M32" s="125">
        <f t="shared" si="2"/>
        <v>0</v>
      </c>
      <c r="N32" s="118">
        <v>0</v>
      </c>
      <c r="O32" s="119">
        <v>0</v>
      </c>
      <c r="P32" s="163">
        <v>0</v>
      </c>
    </row>
    <row r="33" spans="1:16" x14ac:dyDescent="0.25">
      <c r="A33" s="178" t="s">
        <v>697</v>
      </c>
      <c r="B33" s="179">
        <f t="shared" ref="B33:L33" si="3">SUM(B21:B32)</f>
        <v>152718254.01999998</v>
      </c>
      <c r="C33" s="180">
        <f t="shared" si="3"/>
        <v>44318254.019999996</v>
      </c>
      <c r="D33" s="180">
        <f t="shared" si="3"/>
        <v>37718254.019999996</v>
      </c>
      <c r="E33" s="180">
        <f t="shared" si="3"/>
        <v>39228254.019999988</v>
      </c>
      <c r="F33" s="180">
        <f t="shared" si="3"/>
        <v>220327254.01999998</v>
      </c>
      <c r="G33" s="180">
        <f t="shared" si="3"/>
        <v>38498254.019999996</v>
      </c>
      <c r="H33" s="180">
        <f t="shared" si="3"/>
        <v>33908254.019999996</v>
      </c>
      <c r="I33" s="180">
        <f t="shared" si="3"/>
        <v>32718254.019999992</v>
      </c>
      <c r="J33" s="180">
        <f t="shared" si="3"/>
        <v>179303254.01999998</v>
      </c>
      <c r="K33" s="180">
        <f t="shared" si="3"/>
        <v>32718254.019999992</v>
      </c>
      <c r="L33" s="180">
        <f t="shared" si="3"/>
        <v>32718254.019999992</v>
      </c>
      <c r="M33" s="181">
        <f>SUM(M21:M32)</f>
        <v>36681399.600000173</v>
      </c>
      <c r="N33" s="182">
        <f>SUM(N21:N32)</f>
        <v>880856193.82000005</v>
      </c>
      <c r="O33" s="180">
        <f>SUM(O21:O32)</f>
        <v>940710869.01999998</v>
      </c>
      <c r="P33" s="183">
        <f>SUM(P21:P32)</f>
        <v>990727872.85000014</v>
      </c>
    </row>
    <row r="34" spans="1:16" x14ac:dyDescent="0.25">
      <c r="A34" s="184"/>
      <c r="B34" s="172"/>
      <c r="C34" s="124"/>
      <c r="D34" s="124"/>
      <c r="E34" s="124"/>
      <c r="F34" s="124"/>
      <c r="G34" s="124"/>
      <c r="H34" s="124"/>
      <c r="I34" s="124"/>
      <c r="J34" s="124"/>
      <c r="K34" s="124"/>
      <c r="L34" s="124"/>
      <c r="M34" s="125"/>
      <c r="N34" s="173"/>
      <c r="O34" s="124"/>
      <c r="P34" s="174"/>
    </row>
    <row r="35" spans="1:16" x14ac:dyDescent="0.25">
      <c r="A35" s="185" t="s">
        <v>698</v>
      </c>
      <c r="B35" s="172"/>
      <c r="C35" s="124"/>
      <c r="D35" s="124"/>
      <c r="E35" s="124"/>
      <c r="F35" s="124"/>
      <c r="G35" s="124"/>
      <c r="H35" s="124"/>
      <c r="I35" s="124"/>
      <c r="J35" s="124"/>
      <c r="K35" s="124"/>
      <c r="L35" s="124"/>
      <c r="M35" s="125"/>
      <c r="N35" s="186"/>
      <c r="O35" s="124"/>
      <c r="P35" s="174"/>
    </row>
    <row r="36" spans="1:16" x14ac:dyDescent="0.25">
      <c r="A36" s="177" t="s">
        <v>699</v>
      </c>
      <c r="B36" s="118">
        <v>18450000</v>
      </c>
      <c r="C36" s="119">
        <v>18950000</v>
      </c>
      <c r="D36" s="119">
        <v>18650000</v>
      </c>
      <c r="E36" s="119">
        <v>18880000</v>
      </c>
      <c r="F36" s="119">
        <v>18450000</v>
      </c>
      <c r="G36" s="119">
        <v>32074000</v>
      </c>
      <c r="H36" s="119">
        <v>18950000</v>
      </c>
      <c r="I36" s="119">
        <v>18990000</v>
      </c>
      <c r="J36" s="119">
        <v>18780000</v>
      </c>
      <c r="K36" s="119">
        <v>18990000</v>
      </c>
      <c r="L36" s="119">
        <v>18780000</v>
      </c>
      <c r="M36" s="125">
        <f t="shared" ref="M36:M45" si="4">N36-SUM(B36:L36)</f>
        <v>21233438.299999863</v>
      </c>
      <c r="N36" s="118">
        <v>241177438.29999986</v>
      </c>
      <c r="O36" s="119">
        <v>254442197.43999976</v>
      </c>
      <c r="P36" s="163">
        <v>267927633.86000025</v>
      </c>
    </row>
    <row r="37" spans="1:16" x14ac:dyDescent="0.25">
      <c r="A37" s="177" t="s">
        <v>700</v>
      </c>
      <c r="B37" s="118">
        <v>1913681.5699999996</v>
      </c>
      <c r="C37" s="119">
        <v>1913681.5699999996</v>
      </c>
      <c r="D37" s="119">
        <v>1913681.5699999996</v>
      </c>
      <c r="E37" s="119">
        <v>1913681.5699999996</v>
      </c>
      <c r="F37" s="119">
        <v>1913681.5699999996</v>
      </c>
      <c r="G37" s="119">
        <v>1913681.5699999996</v>
      </c>
      <c r="H37" s="119">
        <v>1913681.5699999996</v>
      </c>
      <c r="I37" s="119">
        <v>1913681.5699999996</v>
      </c>
      <c r="J37" s="119">
        <v>1913681.5699999996</v>
      </c>
      <c r="K37" s="119">
        <v>1913681.5699999996</v>
      </c>
      <c r="L37" s="119">
        <v>1913681.5699999996</v>
      </c>
      <c r="M37" s="125">
        <f t="shared" si="4"/>
        <v>1559609.7300000004</v>
      </c>
      <c r="N37" s="118">
        <v>22610107</v>
      </c>
      <c r="O37" s="119">
        <v>23944103</v>
      </c>
      <c r="P37" s="163">
        <v>25284973</v>
      </c>
    </row>
    <row r="38" spans="1:16" x14ac:dyDescent="0.25">
      <c r="A38" s="177" t="s">
        <v>701</v>
      </c>
      <c r="B38" s="118">
        <v>520286.54</v>
      </c>
      <c r="C38" s="119">
        <v>520286.54</v>
      </c>
      <c r="D38" s="119">
        <v>520286.54</v>
      </c>
      <c r="E38" s="119">
        <v>520286.54</v>
      </c>
      <c r="F38" s="119">
        <v>520286.54</v>
      </c>
      <c r="G38" s="119">
        <v>520286.54</v>
      </c>
      <c r="H38" s="119">
        <v>520286.54</v>
      </c>
      <c r="I38" s="119">
        <v>520286.54</v>
      </c>
      <c r="J38" s="119">
        <v>520286.54</v>
      </c>
      <c r="K38" s="119">
        <v>520286.54</v>
      </c>
      <c r="L38" s="119">
        <v>520286.54</v>
      </c>
      <c r="M38" s="125">
        <f t="shared" si="4"/>
        <v>457848.06000000052</v>
      </c>
      <c r="N38" s="118">
        <v>6181000</v>
      </c>
      <c r="O38" s="119">
        <v>6613000</v>
      </c>
      <c r="P38" s="163">
        <v>6957000</v>
      </c>
    </row>
    <row r="39" spans="1:16" x14ac:dyDescent="0.25">
      <c r="A39" s="177" t="s">
        <v>702</v>
      </c>
      <c r="B39" s="118">
        <v>18078244.34</v>
      </c>
      <c r="C39" s="119">
        <v>18178000.34</v>
      </c>
      <c r="D39" s="119">
        <v>18757000.34</v>
      </c>
      <c r="E39" s="119">
        <v>17654000</v>
      </c>
      <c r="F39" s="119">
        <v>16000000</v>
      </c>
      <c r="G39" s="119">
        <v>16800000</v>
      </c>
      <c r="H39" s="119">
        <v>17870000</v>
      </c>
      <c r="I39" s="119">
        <v>18978244.34</v>
      </c>
      <c r="J39" s="119">
        <v>19078244.34</v>
      </c>
      <c r="K39" s="119">
        <v>17078888.34</v>
      </c>
      <c r="L39" s="119">
        <v>19078067.34</v>
      </c>
      <c r="M39" s="125">
        <f t="shared" si="4"/>
        <v>19388242.900000006</v>
      </c>
      <c r="N39" s="118">
        <v>216938932.28</v>
      </c>
      <c r="O39" s="119">
        <v>247831036.19999996</v>
      </c>
      <c r="P39" s="163">
        <v>283122175.81</v>
      </c>
    </row>
    <row r="40" spans="1:16" x14ac:dyDescent="0.25">
      <c r="A40" s="177" t="s">
        <v>703</v>
      </c>
      <c r="B40" s="118">
        <v>0</v>
      </c>
      <c r="C40" s="119">
        <v>0</v>
      </c>
      <c r="D40" s="119">
        <v>0</v>
      </c>
      <c r="E40" s="119">
        <v>0</v>
      </c>
      <c r="F40" s="119">
        <v>0</v>
      </c>
      <c r="G40" s="119">
        <v>0</v>
      </c>
      <c r="H40" s="119">
        <v>0</v>
      </c>
      <c r="I40" s="119">
        <v>0</v>
      </c>
      <c r="J40" s="119">
        <v>0</v>
      </c>
      <c r="K40" s="119">
        <v>0</v>
      </c>
      <c r="L40" s="119">
        <v>0</v>
      </c>
      <c r="M40" s="125">
        <f t="shared" si="4"/>
        <v>0</v>
      </c>
      <c r="N40" s="118">
        <v>0</v>
      </c>
      <c r="O40" s="119">
        <v>0</v>
      </c>
      <c r="P40" s="163">
        <v>0</v>
      </c>
    </row>
    <row r="41" spans="1:16" x14ac:dyDescent="0.25">
      <c r="A41" s="177" t="s">
        <v>704</v>
      </c>
      <c r="B41" s="118">
        <v>0</v>
      </c>
      <c r="C41" s="119">
        <v>0</v>
      </c>
      <c r="D41" s="119">
        <v>0</v>
      </c>
      <c r="E41" s="119">
        <v>0</v>
      </c>
      <c r="F41" s="119">
        <v>0</v>
      </c>
      <c r="G41" s="119">
        <v>0</v>
      </c>
      <c r="H41" s="119">
        <v>0</v>
      </c>
      <c r="I41" s="119">
        <v>0</v>
      </c>
      <c r="J41" s="119">
        <v>0</v>
      </c>
      <c r="K41" s="119">
        <v>0</v>
      </c>
      <c r="L41" s="119">
        <v>0</v>
      </c>
      <c r="M41" s="125">
        <f t="shared" si="4"/>
        <v>0</v>
      </c>
      <c r="N41" s="118">
        <v>0</v>
      </c>
      <c r="O41" s="119">
        <v>0</v>
      </c>
      <c r="P41" s="163">
        <v>0</v>
      </c>
    </row>
    <row r="42" spans="1:16" x14ac:dyDescent="0.25">
      <c r="A42" s="177" t="s">
        <v>705</v>
      </c>
      <c r="B42" s="118">
        <v>0</v>
      </c>
      <c r="C42" s="119">
        <v>0</v>
      </c>
      <c r="D42" s="119">
        <v>0</v>
      </c>
      <c r="E42" s="119">
        <v>0</v>
      </c>
      <c r="F42" s="119">
        <v>0</v>
      </c>
      <c r="G42" s="119">
        <v>0</v>
      </c>
      <c r="H42" s="119">
        <v>0</v>
      </c>
      <c r="I42" s="119">
        <v>0</v>
      </c>
      <c r="J42" s="119">
        <v>0</v>
      </c>
      <c r="K42" s="119">
        <v>0</v>
      </c>
      <c r="L42" s="119">
        <v>0</v>
      </c>
      <c r="M42" s="125">
        <f t="shared" si="4"/>
        <v>0</v>
      </c>
      <c r="N42" s="118">
        <v>0</v>
      </c>
      <c r="O42" s="119">
        <v>0</v>
      </c>
      <c r="P42" s="163">
        <v>0</v>
      </c>
    </row>
    <row r="43" spans="1:16" x14ac:dyDescent="0.25">
      <c r="A43" s="177" t="s">
        <v>706</v>
      </c>
      <c r="B43" s="118">
        <v>0</v>
      </c>
      <c r="C43" s="119">
        <v>0</v>
      </c>
      <c r="D43" s="119">
        <v>0</v>
      </c>
      <c r="E43" s="119">
        <v>0</v>
      </c>
      <c r="F43" s="119">
        <v>0</v>
      </c>
      <c r="G43" s="119">
        <v>0</v>
      </c>
      <c r="H43" s="119">
        <v>0</v>
      </c>
      <c r="I43" s="119">
        <v>0</v>
      </c>
      <c r="J43" s="119">
        <v>0</v>
      </c>
      <c r="K43" s="119">
        <v>0</v>
      </c>
      <c r="L43" s="119">
        <v>0</v>
      </c>
      <c r="M43" s="125">
        <f t="shared" si="4"/>
        <v>0</v>
      </c>
      <c r="N43" s="118">
        <v>0</v>
      </c>
      <c r="O43" s="119">
        <v>0</v>
      </c>
      <c r="P43" s="163">
        <v>0</v>
      </c>
    </row>
    <row r="44" spans="1:16" x14ac:dyDescent="0.25">
      <c r="A44" s="177" t="s">
        <v>707</v>
      </c>
      <c r="B44" s="118">
        <v>0</v>
      </c>
      <c r="C44" s="119">
        <v>0</v>
      </c>
      <c r="D44" s="119">
        <v>0</v>
      </c>
      <c r="E44" s="119">
        <v>0</v>
      </c>
      <c r="F44" s="119">
        <v>0</v>
      </c>
      <c r="G44" s="119">
        <v>0</v>
      </c>
      <c r="H44" s="119">
        <v>0</v>
      </c>
      <c r="I44" s="119">
        <v>0</v>
      </c>
      <c r="J44" s="119">
        <v>0</v>
      </c>
      <c r="K44" s="119">
        <v>0</v>
      </c>
      <c r="L44" s="119">
        <v>0</v>
      </c>
      <c r="M44" s="125">
        <f t="shared" si="4"/>
        <v>0</v>
      </c>
      <c r="N44" s="118">
        <v>0</v>
      </c>
      <c r="O44" s="119">
        <v>0</v>
      </c>
      <c r="P44" s="163">
        <v>0</v>
      </c>
    </row>
    <row r="45" spans="1:16" x14ac:dyDescent="0.25">
      <c r="A45" s="177" t="s">
        <v>708</v>
      </c>
      <c r="B45" s="118">
        <v>1746458.2799999998</v>
      </c>
      <c r="C45" s="119">
        <v>1746458.2799999998</v>
      </c>
      <c r="D45" s="119">
        <v>1746458.2799999998</v>
      </c>
      <c r="E45" s="119">
        <v>1746458.2799999998</v>
      </c>
      <c r="F45" s="119">
        <v>1746458.2799999998</v>
      </c>
      <c r="G45" s="119">
        <v>1746458.2799999998</v>
      </c>
      <c r="H45" s="119">
        <v>1746458.2799999998</v>
      </c>
      <c r="I45" s="119">
        <v>1746458.2799999998</v>
      </c>
      <c r="J45" s="119">
        <v>1746458.2799999998</v>
      </c>
      <c r="K45" s="119">
        <v>1746458.2799999998</v>
      </c>
      <c r="L45" s="119">
        <v>1746458.2799999998</v>
      </c>
      <c r="M45" s="125">
        <f t="shared" si="4"/>
        <v>165584973.83149999</v>
      </c>
      <c r="N45" s="118">
        <v>184796014.91150001</v>
      </c>
      <c r="O45" s="119">
        <v>187462607.21004</v>
      </c>
      <c r="P45" s="163">
        <v>197656659.44150999</v>
      </c>
    </row>
    <row r="46" spans="1:16" x14ac:dyDescent="0.25">
      <c r="A46" s="165" t="s">
        <v>698</v>
      </c>
      <c r="B46" s="166">
        <f t="shared" ref="B46:L46" si="5">SUM(B36:B45)</f>
        <v>40708670.730000004</v>
      </c>
      <c r="C46" s="167">
        <f t="shared" si="5"/>
        <v>41308426.730000004</v>
      </c>
      <c r="D46" s="167">
        <f t="shared" si="5"/>
        <v>41587426.730000004</v>
      </c>
      <c r="E46" s="167">
        <f t="shared" si="5"/>
        <v>40714426.390000001</v>
      </c>
      <c r="F46" s="167">
        <f t="shared" si="5"/>
        <v>38630426.390000001</v>
      </c>
      <c r="G46" s="167">
        <f t="shared" si="5"/>
        <v>53054426.390000001</v>
      </c>
      <c r="H46" s="167">
        <f t="shared" si="5"/>
        <v>41000426.390000001</v>
      </c>
      <c r="I46" s="167">
        <f t="shared" si="5"/>
        <v>42148670.730000004</v>
      </c>
      <c r="J46" s="167">
        <f t="shared" si="5"/>
        <v>42038670.730000004</v>
      </c>
      <c r="K46" s="167">
        <f t="shared" si="5"/>
        <v>40249314.730000004</v>
      </c>
      <c r="L46" s="167">
        <f t="shared" si="5"/>
        <v>42038493.730000004</v>
      </c>
      <c r="M46" s="168">
        <f>SUM(M36:M45)</f>
        <v>208224112.82149985</v>
      </c>
      <c r="N46" s="169">
        <f>SUM(N36:N45)</f>
        <v>671703492.49149978</v>
      </c>
      <c r="O46" s="167">
        <f>SUM(O36:O45)</f>
        <v>720292943.85003972</v>
      </c>
      <c r="P46" s="170">
        <f>SUM(P36:P45)</f>
        <v>780948442.11151028</v>
      </c>
    </row>
    <row r="47" spans="1:16" x14ac:dyDescent="0.25">
      <c r="A47" s="171"/>
      <c r="B47" s="172"/>
      <c r="C47" s="124"/>
      <c r="D47" s="124"/>
      <c r="E47" s="124"/>
      <c r="F47" s="124"/>
      <c r="G47" s="124"/>
      <c r="H47" s="124"/>
      <c r="I47" s="124"/>
      <c r="J47" s="124"/>
      <c r="K47" s="124"/>
      <c r="L47" s="124"/>
      <c r="M47" s="125"/>
      <c r="N47" s="173"/>
      <c r="O47" s="124"/>
      <c r="P47" s="174"/>
    </row>
    <row r="48" spans="1:16" x14ac:dyDescent="0.25">
      <c r="A48" s="165" t="s">
        <v>709</v>
      </c>
      <c r="B48" s="172"/>
      <c r="C48" s="124"/>
      <c r="D48" s="124"/>
      <c r="E48" s="124"/>
      <c r="F48" s="124"/>
      <c r="G48" s="124"/>
      <c r="H48" s="124"/>
      <c r="I48" s="124"/>
      <c r="J48" s="124"/>
      <c r="K48" s="124"/>
      <c r="L48" s="124"/>
      <c r="M48" s="125"/>
      <c r="N48" s="173"/>
      <c r="O48" s="124"/>
      <c r="P48" s="174"/>
    </row>
    <row r="49" spans="1:16" x14ac:dyDescent="0.25">
      <c r="A49" s="177" t="str">
        <f>'[3]A7-CFlow'!A26</f>
        <v>Capital assets</v>
      </c>
      <c r="B49" s="118">
        <v>13874400</v>
      </c>
      <c r="C49" s="119">
        <v>13874400</v>
      </c>
      <c r="D49" s="119">
        <v>13874400</v>
      </c>
      <c r="E49" s="119">
        <v>13874400</v>
      </c>
      <c r="F49" s="119">
        <v>13874400</v>
      </c>
      <c r="G49" s="119">
        <v>13874400</v>
      </c>
      <c r="H49" s="119">
        <v>13874400</v>
      </c>
      <c r="I49" s="119">
        <v>13874400</v>
      </c>
      <c r="J49" s="119">
        <v>13874400</v>
      </c>
      <c r="K49" s="119">
        <v>13874400</v>
      </c>
      <c r="L49" s="119">
        <v>13874400</v>
      </c>
      <c r="M49" s="125">
        <f>N49-SUM(B49:L49)</f>
        <v>11319600</v>
      </c>
      <c r="N49" s="118">
        <v>163938000</v>
      </c>
      <c r="O49" s="119">
        <v>204440000</v>
      </c>
      <c r="P49" s="163">
        <v>192200000</v>
      </c>
    </row>
    <row r="50" spans="1:16" x14ac:dyDescent="0.25">
      <c r="A50" s="177" t="str">
        <f>'[3]A7-CFlow'!A35</f>
        <v>Repayment of borrowing</v>
      </c>
      <c r="B50" s="118">
        <v>0</v>
      </c>
      <c r="C50" s="119">
        <v>0</v>
      </c>
      <c r="D50" s="119">
        <v>0</v>
      </c>
      <c r="E50" s="119">
        <v>900000</v>
      </c>
      <c r="F50" s="119">
        <v>0</v>
      </c>
      <c r="G50" s="119">
        <v>0</v>
      </c>
      <c r="H50" s="119">
        <v>0</v>
      </c>
      <c r="I50" s="119">
        <v>0</v>
      </c>
      <c r="J50" s="119">
        <v>900000</v>
      </c>
      <c r="K50" s="119">
        <v>0</v>
      </c>
      <c r="L50" s="119">
        <v>0</v>
      </c>
      <c r="M50" s="125">
        <f>N50-SUM(B50:L50)</f>
        <v>0</v>
      </c>
      <c r="N50" s="118">
        <v>1800000</v>
      </c>
      <c r="O50" s="119">
        <v>1900000</v>
      </c>
      <c r="P50" s="163">
        <v>2000000</v>
      </c>
    </row>
    <row r="51" spans="1:16" x14ac:dyDescent="0.25">
      <c r="A51" s="177" t="str">
        <f>LEFT(A48,25)</f>
        <v>Other Cash Flows/Payments</v>
      </c>
      <c r="B51" s="118"/>
      <c r="C51" s="119"/>
      <c r="D51" s="119"/>
      <c r="E51" s="119"/>
      <c r="F51" s="119"/>
      <c r="G51" s="119"/>
      <c r="H51" s="119"/>
      <c r="I51" s="119"/>
      <c r="J51" s="119"/>
      <c r="K51" s="119"/>
      <c r="L51" s="119">
        <v>36000000</v>
      </c>
      <c r="M51" s="125">
        <f>N51-SUM(B51:L51)</f>
        <v>0</v>
      </c>
      <c r="N51" s="187">
        <v>36000000</v>
      </c>
      <c r="O51" s="119">
        <v>15000000</v>
      </c>
      <c r="P51" s="188">
        <v>10000000</v>
      </c>
    </row>
    <row r="52" spans="1:16" x14ac:dyDescent="0.25">
      <c r="A52" s="178" t="s">
        <v>710</v>
      </c>
      <c r="B52" s="179">
        <f>SUM(B46:B51)</f>
        <v>54583070.730000004</v>
      </c>
      <c r="C52" s="180">
        <f t="shared" ref="C52:P52" si="6">SUM(C46:C51)</f>
        <v>55182826.730000004</v>
      </c>
      <c r="D52" s="180">
        <f t="shared" si="6"/>
        <v>55461826.730000004</v>
      </c>
      <c r="E52" s="180">
        <f t="shared" si="6"/>
        <v>55488826.390000001</v>
      </c>
      <c r="F52" s="180">
        <f t="shared" si="6"/>
        <v>52504826.390000001</v>
      </c>
      <c r="G52" s="180">
        <f t="shared" si="6"/>
        <v>66928826.390000001</v>
      </c>
      <c r="H52" s="180">
        <f t="shared" si="6"/>
        <v>54874826.390000001</v>
      </c>
      <c r="I52" s="180">
        <f t="shared" si="6"/>
        <v>56023070.730000004</v>
      </c>
      <c r="J52" s="180">
        <f t="shared" si="6"/>
        <v>56813070.730000004</v>
      </c>
      <c r="K52" s="180">
        <f t="shared" si="6"/>
        <v>54123714.730000004</v>
      </c>
      <c r="L52" s="180">
        <f t="shared" si="6"/>
        <v>91912893.730000004</v>
      </c>
      <c r="M52" s="181">
        <f t="shared" si="6"/>
        <v>219543712.82149985</v>
      </c>
      <c r="N52" s="182">
        <f t="shared" si="6"/>
        <v>873441492.49149978</v>
      </c>
      <c r="O52" s="180">
        <f t="shared" si="6"/>
        <v>941632943.85003972</v>
      </c>
      <c r="P52" s="183">
        <f t="shared" si="6"/>
        <v>985148442.11151028</v>
      </c>
    </row>
    <row r="53" spans="1:16" x14ac:dyDescent="0.25">
      <c r="A53" s="171"/>
      <c r="B53" s="172"/>
      <c r="C53" s="124"/>
      <c r="D53" s="124"/>
      <c r="E53" s="124"/>
      <c r="F53" s="124"/>
      <c r="G53" s="124"/>
      <c r="H53" s="124"/>
      <c r="I53" s="124"/>
      <c r="J53" s="124"/>
      <c r="K53" s="124"/>
      <c r="L53" s="124"/>
      <c r="M53" s="125"/>
      <c r="N53" s="173"/>
      <c r="O53" s="124"/>
      <c r="P53" s="174"/>
    </row>
    <row r="54" spans="1:16" ht="63.75" x14ac:dyDescent="0.25">
      <c r="A54" s="189" t="s">
        <v>711</v>
      </c>
      <c r="B54" s="190">
        <f t="shared" ref="B54:P54" si="7">B33-B52</f>
        <v>98135183.289999977</v>
      </c>
      <c r="C54" s="191">
        <f t="shared" si="7"/>
        <v>-10864572.710000008</v>
      </c>
      <c r="D54" s="191">
        <f t="shared" si="7"/>
        <v>-17743572.710000008</v>
      </c>
      <c r="E54" s="191">
        <f t="shared" si="7"/>
        <v>-16260572.370000012</v>
      </c>
      <c r="F54" s="191">
        <f t="shared" si="7"/>
        <v>167822427.63</v>
      </c>
      <c r="G54" s="191">
        <f t="shared" si="7"/>
        <v>-28430572.370000005</v>
      </c>
      <c r="H54" s="191">
        <f t="shared" si="7"/>
        <v>-20966572.370000005</v>
      </c>
      <c r="I54" s="191">
        <f t="shared" si="7"/>
        <v>-23304816.710000012</v>
      </c>
      <c r="J54" s="191">
        <f t="shared" si="7"/>
        <v>122490183.28999998</v>
      </c>
      <c r="K54" s="191">
        <f t="shared" si="7"/>
        <v>-21405460.710000012</v>
      </c>
      <c r="L54" s="191">
        <f t="shared" si="7"/>
        <v>-59194639.710000008</v>
      </c>
      <c r="M54" s="192">
        <f t="shared" si="7"/>
        <v>-182862313.22149968</v>
      </c>
      <c r="N54" s="193">
        <f t="shared" si="7"/>
        <v>7414701.3285002708</v>
      </c>
      <c r="O54" s="191">
        <f t="shared" si="7"/>
        <v>-922074.83003973961</v>
      </c>
      <c r="P54" s="194">
        <f t="shared" si="7"/>
        <v>5579430.7384898663</v>
      </c>
    </row>
    <row r="55" spans="1:16" x14ac:dyDescent="0.25">
      <c r="A55" s="171" t="s">
        <v>712</v>
      </c>
      <c r="B55" s="195">
        <v>5000000</v>
      </c>
      <c r="C55" s="196">
        <f>B56</f>
        <v>103135183.28999998</v>
      </c>
      <c r="D55" s="196">
        <f t="shared" ref="D55:M55" si="8">C56</f>
        <v>92270610.579999968</v>
      </c>
      <c r="E55" s="196">
        <f t="shared" si="8"/>
        <v>74527037.86999996</v>
      </c>
      <c r="F55" s="196">
        <f t="shared" si="8"/>
        <v>58266465.499999948</v>
      </c>
      <c r="G55" s="196">
        <f t="shared" si="8"/>
        <v>226088893.12999994</v>
      </c>
      <c r="H55" s="196">
        <f t="shared" si="8"/>
        <v>197658320.75999993</v>
      </c>
      <c r="I55" s="196">
        <f t="shared" si="8"/>
        <v>176691748.38999993</v>
      </c>
      <c r="J55" s="196">
        <f t="shared" si="8"/>
        <v>153386931.67999992</v>
      </c>
      <c r="K55" s="196">
        <f t="shared" si="8"/>
        <v>275877114.96999991</v>
      </c>
      <c r="L55" s="196">
        <f t="shared" si="8"/>
        <v>254471654.2599999</v>
      </c>
      <c r="M55" s="197">
        <f t="shared" si="8"/>
        <v>195277014.54999989</v>
      </c>
      <c r="N55" s="198">
        <f>B55</f>
        <v>5000000</v>
      </c>
      <c r="O55" s="196">
        <f>N56</f>
        <v>12414701.328500271</v>
      </c>
      <c r="P55" s="199">
        <f>O56</f>
        <v>11492626.498460531</v>
      </c>
    </row>
    <row r="56" spans="1:16" x14ac:dyDescent="0.25">
      <c r="A56" s="200" t="s">
        <v>713</v>
      </c>
      <c r="B56" s="201">
        <f>B55+B54</f>
        <v>103135183.28999998</v>
      </c>
      <c r="C56" s="202">
        <f>C55+C54</f>
        <v>92270610.579999968</v>
      </c>
      <c r="D56" s="202">
        <f t="shared" ref="D56:P56" si="9">D55+D54</f>
        <v>74527037.86999996</v>
      </c>
      <c r="E56" s="202">
        <f t="shared" si="9"/>
        <v>58266465.499999948</v>
      </c>
      <c r="F56" s="202">
        <f t="shared" si="9"/>
        <v>226088893.12999994</v>
      </c>
      <c r="G56" s="202">
        <f t="shared" si="9"/>
        <v>197658320.75999993</v>
      </c>
      <c r="H56" s="202">
        <f t="shared" si="9"/>
        <v>176691748.38999993</v>
      </c>
      <c r="I56" s="202">
        <f t="shared" si="9"/>
        <v>153386931.67999992</v>
      </c>
      <c r="J56" s="202">
        <f t="shared" si="9"/>
        <v>275877114.96999991</v>
      </c>
      <c r="K56" s="202">
        <f t="shared" si="9"/>
        <v>254471654.2599999</v>
      </c>
      <c r="L56" s="202">
        <f t="shared" si="9"/>
        <v>195277014.54999989</v>
      </c>
      <c r="M56" s="203">
        <f t="shared" si="9"/>
        <v>12414701.328500211</v>
      </c>
      <c r="N56" s="204">
        <f t="shared" si="9"/>
        <v>12414701.328500271</v>
      </c>
      <c r="O56" s="202">
        <f t="shared" si="9"/>
        <v>11492626.498460531</v>
      </c>
      <c r="P56" s="205">
        <f t="shared" si="9"/>
        <v>17072057.236950397</v>
      </c>
    </row>
  </sheetData>
  <mergeCells count="2">
    <mergeCell ref="B2:M2"/>
    <mergeCell ref="N2:P2"/>
  </mergeCells>
  <pageMargins left="0.7" right="0.7" top="0.75" bottom="0.75" header="0.3" footer="0.3"/>
  <pageSetup paperSize="9"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60" zoomScaleNormal="100" workbookViewId="0">
      <selection activeCell="S32" sqref="S32"/>
    </sheetView>
  </sheetViews>
  <sheetFormatPr defaultRowHeight="15" x14ac:dyDescent="0.25"/>
  <sheetData>
    <row r="1" spans="1:17" x14ac:dyDescent="0.25">
      <c r="A1" s="101" t="str">
        <f>muni&amp;" - "&amp; TableA28</f>
        <v>LIM344 Makhado - Supporting Table SA28 Budgeted monthly capital expenditure (municipal vote)</v>
      </c>
      <c r="B1" s="101"/>
      <c r="C1" s="101"/>
      <c r="D1" s="101"/>
      <c r="E1" s="101"/>
      <c r="F1" s="101"/>
      <c r="G1" s="101"/>
      <c r="H1" s="101"/>
      <c r="I1" s="101"/>
      <c r="J1" s="101"/>
      <c r="K1" s="101"/>
      <c r="L1" s="101"/>
      <c r="M1" s="101"/>
      <c r="N1" s="101"/>
      <c r="O1" s="101"/>
      <c r="P1" s="101"/>
      <c r="Q1" s="101"/>
    </row>
    <row r="2" spans="1:17" x14ac:dyDescent="0.25">
      <c r="A2" s="102" t="str">
        <f>desc</f>
        <v>Description</v>
      </c>
      <c r="B2" s="103" t="str">
        <f>head27</f>
        <v>Ref</v>
      </c>
      <c r="C2" s="418" t="str">
        <f>Head9</f>
        <v>Budget Year 2014/15</v>
      </c>
      <c r="D2" s="419"/>
      <c r="E2" s="419"/>
      <c r="F2" s="419"/>
      <c r="G2" s="419"/>
      <c r="H2" s="419"/>
      <c r="I2" s="419"/>
      <c r="J2" s="419"/>
      <c r="K2" s="419"/>
      <c r="L2" s="419"/>
      <c r="M2" s="419"/>
      <c r="N2" s="419"/>
      <c r="O2" s="420" t="s">
        <v>677</v>
      </c>
      <c r="P2" s="421"/>
      <c r="Q2" s="422"/>
    </row>
    <row r="3" spans="1:17" ht="25.5" x14ac:dyDescent="0.25">
      <c r="A3" s="104" t="s">
        <v>678</v>
      </c>
      <c r="B3" s="105"/>
      <c r="C3" s="106" t="s">
        <v>679</v>
      </c>
      <c r="D3" s="107" t="s">
        <v>680</v>
      </c>
      <c r="E3" s="107" t="s">
        <v>681</v>
      </c>
      <c r="F3" s="107" t="s">
        <v>682</v>
      </c>
      <c r="G3" s="107" t="s">
        <v>714</v>
      </c>
      <c r="H3" s="107" t="s">
        <v>715</v>
      </c>
      <c r="I3" s="107" t="s">
        <v>685</v>
      </c>
      <c r="J3" s="107" t="s">
        <v>716</v>
      </c>
      <c r="K3" s="107" t="s">
        <v>687</v>
      </c>
      <c r="L3" s="107" t="s">
        <v>688</v>
      </c>
      <c r="M3" s="107" t="s">
        <v>689</v>
      </c>
      <c r="N3" s="206" t="s">
        <v>690</v>
      </c>
      <c r="O3" s="106" t="str">
        <f>Head9</f>
        <v>Budget Year 2014/15</v>
      </c>
      <c r="P3" s="109" t="str">
        <f>Head10</f>
        <v>Budget Year +1 2015/16</v>
      </c>
      <c r="Q3" s="108" t="str">
        <f>Head11</f>
        <v>Budget Year +2 2016/17</v>
      </c>
    </row>
    <row r="4" spans="1:17" x14ac:dyDescent="0.25">
      <c r="A4" s="207" t="s">
        <v>717</v>
      </c>
      <c r="B4" s="208">
        <v>1</v>
      </c>
      <c r="C4" s="121"/>
      <c r="D4" s="122"/>
      <c r="E4" s="122"/>
      <c r="F4" s="122"/>
      <c r="G4" s="122"/>
      <c r="H4" s="122"/>
      <c r="I4" s="122"/>
      <c r="J4" s="122"/>
      <c r="K4" s="122"/>
      <c r="L4" s="122"/>
      <c r="M4" s="122"/>
      <c r="N4" s="209"/>
      <c r="O4" s="121"/>
      <c r="P4" s="122"/>
      <c r="Q4" s="123"/>
    </row>
    <row r="5" spans="1:17" x14ac:dyDescent="0.25">
      <c r="A5" s="210" t="str">
        <f>'[3]A5-Capex'!A6</f>
        <v>Vote 1 - EXECUTIVE AND COUNCIL</v>
      </c>
      <c r="B5" s="117"/>
      <c r="C5" s="118">
        <v>8971000</v>
      </c>
      <c r="D5" s="119">
        <v>8971000</v>
      </c>
      <c r="E5" s="119">
        <v>8971000</v>
      </c>
      <c r="F5" s="119">
        <v>8971000</v>
      </c>
      <c r="G5" s="119">
        <v>8971000</v>
      </c>
      <c r="H5" s="119">
        <v>8971000</v>
      </c>
      <c r="I5" s="119">
        <v>8971000</v>
      </c>
      <c r="J5" s="119">
        <v>8971000</v>
      </c>
      <c r="K5" s="119">
        <v>8971000</v>
      </c>
      <c r="L5" s="119">
        <v>8971000</v>
      </c>
      <c r="M5" s="119">
        <v>8971000</v>
      </c>
      <c r="N5" s="209">
        <f>O5-SUM(C5:M5)</f>
        <v>8975000</v>
      </c>
      <c r="O5" s="121">
        <f>'[3]A5-Capex'!J6</f>
        <v>107656000</v>
      </c>
      <c r="P5" s="122">
        <f>'[3]A5-Capex'!K6</f>
        <v>153694000</v>
      </c>
      <c r="Q5" s="123">
        <f>'[3]A5-Capex'!L6</f>
        <v>137424000</v>
      </c>
    </row>
    <row r="6" spans="1:17" x14ac:dyDescent="0.25">
      <c r="A6" s="210" t="str">
        <f>'[3]A5-Capex'!A7</f>
        <v>Vote 2 - WASTE MANAGEMENT</v>
      </c>
      <c r="B6" s="117"/>
      <c r="C6" s="118">
        <v>442000</v>
      </c>
      <c r="D6" s="119">
        <v>442000</v>
      </c>
      <c r="E6" s="119">
        <v>442000</v>
      </c>
      <c r="F6" s="119">
        <v>442000</v>
      </c>
      <c r="G6" s="119">
        <v>442000</v>
      </c>
      <c r="H6" s="119">
        <v>442000</v>
      </c>
      <c r="I6" s="119">
        <v>442000</v>
      </c>
      <c r="J6" s="119">
        <v>442000</v>
      </c>
      <c r="K6" s="119">
        <v>442000</v>
      </c>
      <c r="L6" s="119">
        <v>442000</v>
      </c>
      <c r="M6" s="119">
        <v>442000</v>
      </c>
      <c r="N6" s="209">
        <f t="shared" ref="N6:N11" si="0">O6-SUM(C6:M6)</f>
        <v>438000</v>
      </c>
      <c r="O6" s="121">
        <f>'[3]A5-Capex'!J7</f>
        <v>5300000</v>
      </c>
      <c r="P6" s="122">
        <f>'[3]A5-Capex'!K7</f>
        <v>6000000</v>
      </c>
      <c r="Q6" s="123">
        <f>'[3]A5-Capex'!L7</f>
        <v>6400000</v>
      </c>
    </row>
    <row r="7" spans="1:17" x14ac:dyDescent="0.25">
      <c r="A7" s="210" t="str">
        <f>'[3]A5-Capex'!A8</f>
        <v>Vote 3 - ROAD TRANSPORT</v>
      </c>
      <c r="B7" s="117"/>
      <c r="C7" s="118">
        <v>119000</v>
      </c>
      <c r="D7" s="119">
        <v>119000</v>
      </c>
      <c r="E7" s="119">
        <v>119000</v>
      </c>
      <c r="F7" s="119">
        <v>119000</v>
      </c>
      <c r="G7" s="119">
        <v>119000</v>
      </c>
      <c r="H7" s="119">
        <v>119000</v>
      </c>
      <c r="I7" s="119">
        <v>119000</v>
      </c>
      <c r="J7" s="119">
        <v>119000</v>
      </c>
      <c r="K7" s="119">
        <v>119000</v>
      </c>
      <c r="L7" s="119">
        <v>119000</v>
      </c>
      <c r="M7" s="119">
        <v>119000</v>
      </c>
      <c r="N7" s="209">
        <f t="shared" si="0"/>
        <v>121000</v>
      </c>
      <c r="O7" s="121">
        <f>'[3]A5-Capex'!J8</f>
        <v>1430000</v>
      </c>
      <c r="P7" s="122">
        <f>'[3]A5-Capex'!K8</f>
        <v>1472900</v>
      </c>
      <c r="Q7" s="123">
        <f>'[3]A5-Capex'!L8</f>
        <v>1456127</v>
      </c>
    </row>
    <row r="8" spans="1:17" x14ac:dyDescent="0.25">
      <c r="A8" s="210" t="str">
        <f>'[3]A5-Capex'!A9</f>
        <v>Vote 4 - WATER</v>
      </c>
      <c r="B8" s="117"/>
      <c r="C8" s="118"/>
      <c r="D8" s="119"/>
      <c r="E8" s="119"/>
      <c r="F8" s="119"/>
      <c r="G8" s="119"/>
      <c r="H8" s="119"/>
      <c r="I8" s="119"/>
      <c r="J8" s="119"/>
      <c r="K8" s="119"/>
      <c r="L8" s="119"/>
      <c r="M8" s="119"/>
      <c r="N8" s="209">
        <f t="shared" si="0"/>
        <v>0</v>
      </c>
      <c r="O8" s="121">
        <f>'[3]A5-Capex'!J9</f>
        <v>0</v>
      </c>
      <c r="P8" s="122">
        <f>'[3]A5-Capex'!K9</f>
        <v>0</v>
      </c>
      <c r="Q8" s="123">
        <f>'[3]A5-Capex'!L9</f>
        <v>0</v>
      </c>
    </row>
    <row r="9" spans="1:17" x14ac:dyDescent="0.25">
      <c r="A9" s="210" t="str">
        <f>'[3]A5-Capex'!A10</f>
        <v>Vote 5 - ELECTRICITY</v>
      </c>
      <c r="B9" s="117"/>
      <c r="C9" s="118">
        <v>1782000</v>
      </c>
      <c r="D9" s="119">
        <v>1782000</v>
      </c>
      <c r="E9" s="119">
        <v>1782000</v>
      </c>
      <c r="F9" s="119">
        <v>1782000</v>
      </c>
      <c r="G9" s="119">
        <v>1782000</v>
      </c>
      <c r="H9" s="119">
        <v>1782000</v>
      </c>
      <c r="I9" s="119">
        <v>1782000</v>
      </c>
      <c r="J9" s="119">
        <v>1782000</v>
      </c>
      <c r="K9" s="119">
        <v>1782000</v>
      </c>
      <c r="L9" s="119">
        <v>1782000</v>
      </c>
      <c r="M9" s="119">
        <v>1782000</v>
      </c>
      <c r="N9" s="209">
        <f t="shared" si="0"/>
        <v>1781000</v>
      </c>
      <c r="O9" s="121">
        <f>'[3]A5-Capex'!J10</f>
        <v>21383000</v>
      </c>
      <c r="P9" s="122">
        <f>'[3]A5-Capex'!K10</f>
        <v>32909471</v>
      </c>
      <c r="Q9" s="123">
        <f>'[3]A5-Capex'!L10</f>
        <v>35335190</v>
      </c>
    </row>
    <row r="10" spans="1:17" x14ac:dyDescent="0.25">
      <c r="A10" s="210" t="str">
        <f>'[3]A5-Capex'!A11</f>
        <v>Vote 6 - CORPORATE SERVICES</v>
      </c>
      <c r="B10" s="117"/>
      <c r="C10" s="118">
        <v>375000</v>
      </c>
      <c r="D10" s="119">
        <v>375000</v>
      </c>
      <c r="E10" s="119">
        <v>375000</v>
      </c>
      <c r="F10" s="119">
        <v>375000</v>
      </c>
      <c r="G10" s="119">
        <v>375000</v>
      </c>
      <c r="H10" s="119">
        <v>375000</v>
      </c>
      <c r="I10" s="119">
        <v>375000</v>
      </c>
      <c r="J10" s="119">
        <v>375000</v>
      </c>
      <c r="K10" s="119">
        <v>375000</v>
      </c>
      <c r="L10" s="119">
        <v>375000</v>
      </c>
      <c r="M10" s="119">
        <v>375000</v>
      </c>
      <c r="N10" s="209">
        <f t="shared" si="0"/>
        <v>375000</v>
      </c>
      <c r="O10" s="121">
        <f>'[3]A5-Capex'!J11</f>
        <v>4500000</v>
      </c>
      <c r="P10" s="122">
        <f>'[3]A5-Capex'!K11</f>
        <v>4635000</v>
      </c>
      <c r="Q10" s="123">
        <f>'[3]A5-Capex'!L11</f>
        <v>4774050</v>
      </c>
    </row>
    <row r="11" spans="1:17" x14ac:dyDescent="0.25">
      <c r="A11" s="210" t="str">
        <f>'[3]A5-Capex'!A12</f>
        <v>Vote 7 - PLANNING AND DEVELOPMENT</v>
      </c>
      <c r="B11" s="117"/>
      <c r="C11" s="118">
        <v>0</v>
      </c>
      <c r="D11" s="119">
        <v>0</v>
      </c>
      <c r="E11" s="119">
        <v>0</v>
      </c>
      <c r="F11" s="119">
        <v>0</v>
      </c>
      <c r="G11" s="119">
        <v>0</v>
      </c>
      <c r="H11" s="119">
        <v>0</v>
      </c>
      <c r="I11" s="119">
        <v>0</v>
      </c>
      <c r="J11" s="119">
        <v>0</v>
      </c>
      <c r="K11" s="119">
        <v>0</v>
      </c>
      <c r="L11" s="119">
        <v>0</v>
      </c>
      <c r="M11" s="119">
        <v>0</v>
      </c>
      <c r="N11" s="209">
        <f t="shared" si="0"/>
        <v>2575000</v>
      </c>
      <c r="O11" s="121">
        <f>'[3]A5-Capex'!J12</f>
        <v>2575000</v>
      </c>
      <c r="P11" s="122">
        <f>'[3]A5-Capex'!K12</f>
        <v>2729000</v>
      </c>
      <c r="Q11" s="123">
        <f>'[3]A5-Capex'!L12</f>
        <v>2811000</v>
      </c>
    </row>
    <row r="12" spans="1:17" x14ac:dyDescent="0.25">
      <c r="A12" s="210" t="str">
        <f>'[3]A5-Capex'!A13</f>
        <v>Vote 8 - COMMUNITY AND SOCIAL SERVICES</v>
      </c>
      <c r="B12" s="117"/>
      <c r="C12" s="118">
        <v>0</v>
      </c>
      <c r="D12" s="119">
        <v>0</v>
      </c>
      <c r="E12" s="119">
        <v>0</v>
      </c>
      <c r="F12" s="119">
        <v>0</v>
      </c>
      <c r="G12" s="119">
        <v>0</v>
      </c>
      <c r="H12" s="119">
        <v>0</v>
      </c>
      <c r="I12" s="119">
        <v>0</v>
      </c>
      <c r="J12" s="119">
        <v>0</v>
      </c>
      <c r="K12" s="119">
        <v>0</v>
      </c>
      <c r="L12" s="119">
        <v>0</v>
      </c>
      <c r="M12" s="119">
        <v>0</v>
      </c>
      <c r="N12" s="209">
        <f>O12-SUM(C12:M12)</f>
        <v>0</v>
      </c>
      <c r="O12" s="121">
        <f>'[3]A5-Capex'!J13</f>
        <v>0</v>
      </c>
      <c r="P12" s="122">
        <f>'[3]A5-Capex'!K13</f>
        <v>0</v>
      </c>
      <c r="Q12" s="123">
        <f>'[3]A5-Capex'!L13</f>
        <v>0</v>
      </c>
    </row>
    <row r="13" spans="1:17" x14ac:dyDescent="0.25">
      <c r="A13" s="210" t="str">
        <f>'[3]A5-Capex'!A14</f>
        <v>Vote 9 - HOUSING</v>
      </c>
      <c r="B13" s="117"/>
      <c r="C13" s="118">
        <v>0</v>
      </c>
      <c r="D13" s="119">
        <v>0</v>
      </c>
      <c r="E13" s="119">
        <v>0</v>
      </c>
      <c r="F13" s="119">
        <v>0</v>
      </c>
      <c r="G13" s="119">
        <v>0</v>
      </c>
      <c r="H13" s="119">
        <v>0</v>
      </c>
      <c r="I13" s="119">
        <v>0</v>
      </c>
      <c r="J13" s="119">
        <v>0</v>
      </c>
      <c r="K13" s="119">
        <v>0</v>
      </c>
      <c r="L13" s="119">
        <v>0</v>
      </c>
      <c r="M13" s="119">
        <v>0</v>
      </c>
      <c r="N13" s="209">
        <f>O13-SUM(C13:M13)</f>
        <v>0</v>
      </c>
      <c r="O13" s="121">
        <f>'[3]A5-Capex'!J14</f>
        <v>0</v>
      </c>
      <c r="P13" s="122">
        <f>'[3]A5-Capex'!K14</f>
        <v>0</v>
      </c>
      <c r="Q13" s="123">
        <f>'[3]A5-Capex'!L14</f>
        <v>0</v>
      </c>
    </row>
    <row r="14" spans="1:17" x14ac:dyDescent="0.25">
      <c r="A14" s="210" t="str">
        <f>'[3]A5-Capex'!A15</f>
        <v>Vote 10 - OTHER</v>
      </c>
      <c r="B14" s="117"/>
      <c r="C14" s="118">
        <v>592000</v>
      </c>
      <c r="D14" s="119">
        <v>592000</v>
      </c>
      <c r="E14" s="119">
        <v>592000</v>
      </c>
      <c r="F14" s="119">
        <v>592000</v>
      </c>
      <c r="G14" s="119">
        <v>592000</v>
      </c>
      <c r="H14" s="119">
        <v>592000</v>
      </c>
      <c r="I14" s="119">
        <v>592000</v>
      </c>
      <c r="J14" s="119">
        <v>592000</v>
      </c>
      <c r="K14" s="119">
        <v>592000</v>
      </c>
      <c r="L14" s="119">
        <v>592000</v>
      </c>
      <c r="M14" s="119">
        <v>592000</v>
      </c>
      <c r="N14" s="209">
        <f t="shared" ref="N14:N19" si="1">O14-SUM(C14:M14)</f>
        <v>588000</v>
      </c>
      <c r="O14" s="121">
        <f>'[3]A5-Capex'!J15</f>
        <v>7100000</v>
      </c>
      <c r="P14" s="122">
        <f>'[3]A5-Capex'!K15</f>
        <v>3000000</v>
      </c>
      <c r="Q14" s="123">
        <f>'[3]A5-Capex'!L15</f>
        <v>4000000</v>
      </c>
    </row>
    <row r="15" spans="1:17" x14ac:dyDescent="0.25">
      <c r="A15" s="210" t="str">
        <f>'[3]A5-Capex'!A16</f>
        <v>Vote 11 - SPORTS AND RECREATION</v>
      </c>
      <c r="B15" s="117"/>
      <c r="C15" s="118">
        <v>0</v>
      </c>
      <c r="D15" s="119">
        <v>0</v>
      </c>
      <c r="E15" s="119">
        <v>0</v>
      </c>
      <c r="F15" s="119">
        <v>0</v>
      </c>
      <c r="G15" s="119">
        <v>0</v>
      </c>
      <c r="H15" s="119">
        <v>0</v>
      </c>
      <c r="I15" s="119">
        <v>0</v>
      </c>
      <c r="J15" s="119">
        <v>0</v>
      </c>
      <c r="K15" s="119">
        <v>0</v>
      </c>
      <c r="L15" s="119">
        <v>0</v>
      </c>
      <c r="M15" s="119">
        <v>0</v>
      </c>
      <c r="N15" s="209">
        <f t="shared" si="1"/>
        <v>0</v>
      </c>
      <c r="O15" s="121">
        <f>'[3]A5-Capex'!J16</f>
        <v>0</v>
      </c>
      <c r="P15" s="122">
        <f>'[3]A5-Capex'!K16</f>
        <v>0</v>
      </c>
      <c r="Q15" s="123">
        <f>'[3]A5-Capex'!L16</f>
        <v>0</v>
      </c>
    </row>
    <row r="16" spans="1:17" x14ac:dyDescent="0.25">
      <c r="A16" s="210" t="str">
        <f>'[3]A5-Capex'!A17</f>
        <v>Vote 12 - BUDGET AND TREASURY</v>
      </c>
      <c r="B16" s="117"/>
      <c r="C16" s="118">
        <v>1166000</v>
      </c>
      <c r="D16" s="119">
        <v>1166000</v>
      </c>
      <c r="E16" s="119">
        <v>1166000</v>
      </c>
      <c r="F16" s="119">
        <v>1166000</v>
      </c>
      <c r="G16" s="119">
        <v>1166000</v>
      </c>
      <c r="H16" s="119">
        <v>1166000</v>
      </c>
      <c r="I16" s="119">
        <v>1166000</v>
      </c>
      <c r="J16" s="119">
        <v>1166000</v>
      </c>
      <c r="K16" s="119">
        <v>1166000</v>
      </c>
      <c r="L16" s="119">
        <v>1166000</v>
      </c>
      <c r="M16" s="119">
        <v>1166000</v>
      </c>
      <c r="N16" s="209">
        <f t="shared" si="1"/>
        <v>1168000</v>
      </c>
      <c r="O16" s="121">
        <f>'[3]A5-Capex'!J17</f>
        <v>13994000</v>
      </c>
      <c r="P16" s="122">
        <f>'[3]A5-Capex'!K17</f>
        <v>0</v>
      </c>
      <c r="Q16" s="123">
        <f>'[3]A5-Capex'!L17</f>
        <v>0</v>
      </c>
    </row>
    <row r="17" spans="1:17" x14ac:dyDescent="0.25">
      <c r="A17" s="210" t="str">
        <f>'[3]A5-Capex'!A18</f>
        <v xml:space="preserve"> - </v>
      </c>
      <c r="B17" s="117"/>
      <c r="C17" s="118"/>
      <c r="D17" s="119"/>
      <c r="E17" s="119"/>
      <c r="F17" s="119"/>
      <c r="G17" s="119"/>
      <c r="H17" s="119"/>
      <c r="I17" s="119"/>
      <c r="J17" s="119"/>
      <c r="K17" s="119"/>
      <c r="L17" s="119"/>
      <c r="M17" s="119"/>
      <c r="N17" s="209">
        <f t="shared" si="1"/>
        <v>0</v>
      </c>
      <c r="O17" s="121">
        <f>'[3]A5-Capex'!J18</f>
        <v>0</v>
      </c>
      <c r="P17" s="122">
        <f>'[3]A5-Capex'!K18</f>
        <v>0</v>
      </c>
      <c r="Q17" s="123">
        <f>'[3]A5-Capex'!L18</f>
        <v>0</v>
      </c>
    </row>
    <row r="18" spans="1:17" x14ac:dyDescent="0.25">
      <c r="A18" s="210" t="str">
        <f>'[3]A5-Capex'!A19</f>
        <v xml:space="preserve"> - </v>
      </c>
      <c r="B18" s="117"/>
      <c r="C18" s="118"/>
      <c r="D18" s="119"/>
      <c r="E18" s="119"/>
      <c r="F18" s="119"/>
      <c r="G18" s="119"/>
      <c r="H18" s="119"/>
      <c r="I18" s="119"/>
      <c r="J18" s="119"/>
      <c r="K18" s="119"/>
      <c r="L18" s="119"/>
      <c r="M18" s="119"/>
      <c r="N18" s="209">
        <f t="shared" si="1"/>
        <v>0</v>
      </c>
      <c r="O18" s="121">
        <f>'[3]A5-Capex'!J19</f>
        <v>0</v>
      </c>
      <c r="P18" s="122">
        <f>'[3]A5-Capex'!K19</f>
        <v>0</v>
      </c>
      <c r="Q18" s="123">
        <f>'[3]A5-Capex'!L19</f>
        <v>0</v>
      </c>
    </row>
    <row r="19" spans="1:17" x14ac:dyDescent="0.25">
      <c r="A19" s="210" t="str">
        <f>'[3]A5-Capex'!A20</f>
        <v xml:space="preserve"> - </v>
      </c>
      <c r="B19" s="117"/>
      <c r="C19" s="118"/>
      <c r="D19" s="119"/>
      <c r="E19" s="119"/>
      <c r="F19" s="119"/>
      <c r="G19" s="119"/>
      <c r="H19" s="119"/>
      <c r="I19" s="119"/>
      <c r="J19" s="119"/>
      <c r="K19" s="119"/>
      <c r="L19" s="119"/>
      <c r="M19" s="119"/>
      <c r="N19" s="209">
        <f t="shared" si="1"/>
        <v>0</v>
      </c>
      <c r="O19" s="121">
        <f>'[3]A5-Capex'!J20</f>
        <v>0</v>
      </c>
      <c r="P19" s="122">
        <f>'[3]A5-Capex'!K20</f>
        <v>0</v>
      </c>
      <c r="Q19" s="123">
        <f>'[3]A5-Capex'!L20</f>
        <v>0</v>
      </c>
    </row>
    <row r="20" spans="1:17" x14ac:dyDescent="0.25">
      <c r="A20" s="211" t="s">
        <v>718</v>
      </c>
      <c r="B20" s="212">
        <v>2</v>
      </c>
      <c r="C20" s="166">
        <f>SUM(C5:C19)</f>
        <v>13447000</v>
      </c>
      <c r="D20" s="167">
        <f t="shared" ref="D20:L20" si="2">SUM(D5:D19)</f>
        <v>13447000</v>
      </c>
      <c r="E20" s="167">
        <f t="shared" si="2"/>
        <v>13447000</v>
      </c>
      <c r="F20" s="167">
        <f t="shared" si="2"/>
        <v>13447000</v>
      </c>
      <c r="G20" s="167">
        <f t="shared" si="2"/>
        <v>13447000</v>
      </c>
      <c r="H20" s="167">
        <f t="shared" si="2"/>
        <v>13447000</v>
      </c>
      <c r="I20" s="167">
        <f t="shared" si="2"/>
        <v>13447000</v>
      </c>
      <c r="J20" s="167">
        <f t="shared" si="2"/>
        <v>13447000</v>
      </c>
      <c r="K20" s="167">
        <f t="shared" si="2"/>
        <v>13447000</v>
      </c>
      <c r="L20" s="167">
        <f t="shared" si="2"/>
        <v>13447000</v>
      </c>
      <c r="M20" s="167">
        <f>SUM(M5:M19)</f>
        <v>13447000</v>
      </c>
      <c r="N20" s="213">
        <f>SUM(N5:N19)</f>
        <v>16021000</v>
      </c>
      <c r="O20" s="166">
        <f>SUM(O5:O19)</f>
        <v>163938000</v>
      </c>
      <c r="P20" s="167">
        <f>SUM(P5:P19)</f>
        <v>204440371</v>
      </c>
      <c r="Q20" s="168">
        <f>SUM(Q5:Q19)</f>
        <v>192200367</v>
      </c>
    </row>
    <row r="21" spans="1:17" x14ac:dyDescent="0.25">
      <c r="A21" s="214"/>
      <c r="B21" s="215"/>
      <c r="C21" s="216"/>
      <c r="D21" s="217"/>
      <c r="E21" s="217"/>
      <c r="F21" s="217"/>
      <c r="G21" s="217"/>
      <c r="H21" s="217"/>
      <c r="I21" s="217"/>
      <c r="J21" s="217"/>
      <c r="K21" s="217"/>
      <c r="L21" s="217"/>
      <c r="M21" s="217"/>
      <c r="N21" s="218"/>
      <c r="O21" s="216"/>
      <c r="P21" s="217"/>
      <c r="Q21" s="219"/>
    </row>
    <row r="22" spans="1:17" x14ac:dyDescent="0.25">
      <c r="A22" s="207" t="s">
        <v>719</v>
      </c>
      <c r="B22" s="208"/>
      <c r="C22" s="121"/>
      <c r="D22" s="122"/>
      <c r="E22" s="122"/>
      <c r="F22" s="122"/>
      <c r="G22" s="122"/>
      <c r="H22" s="122"/>
      <c r="I22" s="122"/>
      <c r="J22" s="122"/>
      <c r="K22" s="122"/>
      <c r="L22" s="122"/>
      <c r="M22" s="122"/>
      <c r="N22" s="209"/>
      <c r="O22" s="121"/>
      <c r="P22" s="122"/>
      <c r="Q22" s="123"/>
    </row>
    <row r="23" spans="1:17" x14ac:dyDescent="0.25">
      <c r="A23" s="210" t="str">
        <f>'[3]A5-Capex'!A24</f>
        <v>Vote 1 - EXECUTIVE AND COUNCIL</v>
      </c>
      <c r="B23" s="117"/>
      <c r="C23" s="118"/>
      <c r="D23" s="119"/>
      <c r="E23" s="119"/>
      <c r="F23" s="119"/>
      <c r="G23" s="119"/>
      <c r="H23" s="119"/>
      <c r="I23" s="119"/>
      <c r="J23" s="119"/>
      <c r="K23" s="119"/>
      <c r="L23" s="119"/>
      <c r="M23" s="119"/>
      <c r="N23" s="209">
        <f>O23-SUM(C23:M23)</f>
        <v>0</v>
      </c>
      <c r="O23" s="121">
        <f>'[3]A5-Capex'!J24</f>
        <v>0</v>
      </c>
      <c r="P23" s="122">
        <f>'[3]A5-Capex'!K24</f>
        <v>0</v>
      </c>
      <c r="Q23" s="123">
        <f>'[3]A5-Capex'!L24</f>
        <v>0</v>
      </c>
    </row>
    <row r="24" spans="1:17" x14ac:dyDescent="0.25">
      <c r="A24" s="210" t="str">
        <f>'[3]A5-Capex'!A25</f>
        <v>Vote 2 - WASTE MANAGEMENT</v>
      </c>
      <c r="B24" s="117"/>
      <c r="C24" s="118"/>
      <c r="D24" s="119"/>
      <c r="E24" s="119"/>
      <c r="F24" s="119"/>
      <c r="G24" s="119"/>
      <c r="H24" s="119"/>
      <c r="I24" s="119"/>
      <c r="J24" s="119"/>
      <c r="K24" s="119"/>
      <c r="L24" s="119"/>
      <c r="M24" s="119"/>
      <c r="N24" s="209">
        <f t="shared" ref="N24:N29" si="3">O24-SUM(C24:M24)</f>
        <v>0</v>
      </c>
      <c r="O24" s="121">
        <f>'[3]A5-Capex'!J25</f>
        <v>0</v>
      </c>
      <c r="P24" s="122">
        <f>'[3]A5-Capex'!K25</f>
        <v>0</v>
      </c>
      <c r="Q24" s="123">
        <f>'[3]A5-Capex'!L25</f>
        <v>0</v>
      </c>
    </row>
    <row r="25" spans="1:17" x14ac:dyDescent="0.25">
      <c r="A25" s="210" t="str">
        <f>'[3]A5-Capex'!A26</f>
        <v>Vote 3 - ROAD TRANSPORT</v>
      </c>
      <c r="B25" s="117"/>
      <c r="C25" s="118"/>
      <c r="D25" s="119"/>
      <c r="E25" s="119"/>
      <c r="F25" s="119"/>
      <c r="G25" s="119"/>
      <c r="H25" s="119"/>
      <c r="I25" s="119"/>
      <c r="J25" s="119"/>
      <c r="K25" s="119"/>
      <c r="L25" s="119"/>
      <c r="M25" s="119"/>
      <c r="N25" s="209">
        <f t="shared" si="3"/>
        <v>0</v>
      </c>
      <c r="O25" s="121">
        <f>'[3]A5-Capex'!J26</f>
        <v>0</v>
      </c>
      <c r="P25" s="122">
        <f>'[3]A5-Capex'!K26</f>
        <v>0</v>
      </c>
      <c r="Q25" s="123">
        <f>'[3]A5-Capex'!L26</f>
        <v>0</v>
      </c>
    </row>
    <row r="26" spans="1:17" x14ac:dyDescent="0.25">
      <c r="A26" s="210" t="str">
        <f>'[3]A5-Capex'!A27</f>
        <v>Vote 4 - WATER</v>
      </c>
      <c r="B26" s="117"/>
      <c r="C26" s="118"/>
      <c r="D26" s="119"/>
      <c r="E26" s="119"/>
      <c r="F26" s="119"/>
      <c r="G26" s="119"/>
      <c r="H26" s="119"/>
      <c r="I26" s="119"/>
      <c r="J26" s="119"/>
      <c r="K26" s="119"/>
      <c r="L26" s="119"/>
      <c r="M26" s="119"/>
      <c r="N26" s="209">
        <f t="shared" si="3"/>
        <v>0</v>
      </c>
      <c r="O26" s="121">
        <f>'[3]A5-Capex'!J27</f>
        <v>0</v>
      </c>
      <c r="P26" s="122">
        <f>'[3]A5-Capex'!K27</f>
        <v>0</v>
      </c>
      <c r="Q26" s="123">
        <f>'[3]A5-Capex'!L27</f>
        <v>0</v>
      </c>
    </row>
    <row r="27" spans="1:17" x14ac:dyDescent="0.25">
      <c r="A27" s="210" t="str">
        <f>'[3]A5-Capex'!A28</f>
        <v>Vote 5 - ELECTRICITY</v>
      </c>
      <c r="B27" s="117"/>
      <c r="C27" s="118"/>
      <c r="D27" s="119"/>
      <c r="E27" s="119"/>
      <c r="F27" s="119"/>
      <c r="G27" s="119"/>
      <c r="H27" s="119"/>
      <c r="I27" s="119"/>
      <c r="J27" s="119"/>
      <c r="K27" s="119"/>
      <c r="L27" s="119"/>
      <c r="M27" s="119"/>
      <c r="N27" s="209">
        <f t="shared" si="3"/>
        <v>0</v>
      </c>
      <c r="O27" s="121">
        <f>'[3]A5-Capex'!J28</f>
        <v>0</v>
      </c>
      <c r="P27" s="122">
        <f>'[3]A5-Capex'!K28</f>
        <v>0</v>
      </c>
      <c r="Q27" s="123">
        <f>'[3]A5-Capex'!L28</f>
        <v>0</v>
      </c>
    </row>
    <row r="28" spans="1:17" x14ac:dyDescent="0.25">
      <c r="A28" s="210" t="str">
        <f>'[3]A5-Capex'!A29</f>
        <v>Vote 6 - CORPORATE SERVICES</v>
      </c>
      <c r="B28" s="117"/>
      <c r="C28" s="118"/>
      <c r="D28" s="119"/>
      <c r="E28" s="119"/>
      <c r="F28" s="119"/>
      <c r="G28" s="119"/>
      <c r="H28" s="119"/>
      <c r="I28" s="119"/>
      <c r="J28" s="119"/>
      <c r="K28" s="119"/>
      <c r="L28" s="119"/>
      <c r="M28" s="119"/>
      <c r="N28" s="209">
        <f t="shared" si="3"/>
        <v>0</v>
      </c>
      <c r="O28" s="121">
        <f>'[3]A5-Capex'!J29</f>
        <v>0</v>
      </c>
      <c r="P28" s="122">
        <f>'[3]A5-Capex'!K29</f>
        <v>0</v>
      </c>
      <c r="Q28" s="123">
        <f>'[3]A5-Capex'!L29</f>
        <v>0</v>
      </c>
    </row>
    <row r="29" spans="1:17" x14ac:dyDescent="0.25">
      <c r="A29" s="210" t="str">
        <f>'[3]A5-Capex'!A30</f>
        <v>Vote 7 - PLANNING AND DEVELOPMENT</v>
      </c>
      <c r="B29" s="117"/>
      <c r="C29" s="118"/>
      <c r="D29" s="119"/>
      <c r="E29" s="119"/>
      <c r="F29" s="119"/>
      <c r="G29" s="119"/>
      <c r="H29" s="119"/>
      <c r="I29" s="119"/>
      <c r="J29" s="119"/>
      <c r="K29" s="119"/>
      <c r="L29" s="119"/>
      <c r="M29" s="119"/>
      <c r="N29" s="209">
        <f t="shared" si="3"/>
        <v>0</v>
      </c>
      <c r="O29" s="121">
        <f>'[3]A5-Capex'!J30</f>
        <v>0</v>
      </c>
      <c r="P29" s="122">
        <f>'[3]A5-Capex'!K30</f>
        <v>0</v>
      </c>
      <c r="Q29" s="123">
        <f>'[3]A5-Capex'!L30</f>
        <v>0</v>
      </c>
    </row>
    <row r="30" spans="1:17" x14ac:dyDescent="0.25">
      <c r="A30" s="210" t="str">
        <f>'[3]A5-Capex'!A31</f>
        <v>Vote 8 - COMMUNITY AND SOCIAL SERVICES</v>
      </c>
      <c r="B30" s="117"/>
      <c r="C30" s="118"/>
      <c r="D30" s="119"/>
      <c r="E30" s="119"/>
      <c r="F30" s="119"/>
      <c r="G30" s="119"/>
      <c r="H30" s="119"/>
      <c r="I30" s="119"/>
      <c r="J30" s="119"/>
      <c r="K30" s="119"/>
      <c r="L30" s="119"/>
      <c r="M30" s="119"/>
      <c r="N30" s="209">
        <f>O30-SUM(C30:M30)</f>
        <v>0</v>
      </c>
      <c r="O30" s="121">
        <f>'[3]A5-Capex'!J31</f>
        <v>0</v>
      </c>
      <c r="P30" s="122">
        <f>'[3]A5-Capex'!K31</f>
        <v>0</v>
      </c>
      <c r="Q30" s="123">
        <f>'[3]A5-Capex'!L31</f>
        <v>0</v>
      </c>
    </row>
    <row r="31" spans="1:17" x14ac:dyDescent="0.25">
      <c r="A31" s="210" t="str">
        <f>'[3]A5-Capex'!A32</f>
        <v>Vote 9 - HOUSING</v>
      </c>
      <c r="B31" s="117"/>
      <c r="C31" s="118"/>
      <c r="D31" s="119"/>
      <c r="E31" s="119"/>
      <c r="F31" s="119"/>
      <c r="G31" s="119"/>
      <c r="H31" s="119"/>
      <c r="I31" s="119"/>
      <c r="J31" s="119"/>
      <c r="K31" s="119"/>
      <c r="L31" s="119"/>
      <c r="M31" s="119"/>
      <c r="N31" s="209">
        <f>O31-SUM(C31:M31)</f>
        <v>0</v>
      </c>
      <c r="O31" s="121">
        <f>'[3]A5-Capex'!J32</f>
        <v>0</v>
      </c>
      <c r="P31" s="122">
        <f>'[3]A5-Capex'!K32</f>
        <v>0</v>
      </c>
      <c r="Q31" s="123">
        <f>'[3]A5-Capex'!L32</f>
        <v>0</v>
      </c>
    </row>
    <row r="32" spans="1:17" x14ac:dyDescent="0.25">
      <c r="A32" s="210" t="str">
        <f>'[3]A5-Capex'!A33</f>
        <v>Vote 10 - OTHER</v>
      </c>
      <c r="B32" s="117"/>
      <c r="C32" s="118"/>
      <c r="D32" s="119"/>
      <c r="E32" s="119"/>
      <c r="F32" s="119"/>
      <c r="G32" s="119"/>
      <c r="H32" s="119"/>
      <c r="I32" s="119"/>
      <c r="J32" s="119"/>
      <c r="K32" s="119"/>
      <c r="L32" s="119"/>
      <c r="M32" s="119"/>
      <c r="N32" s="209">
        <f t="shared" ref="N32:N37" si="4">O32-SUM(C32:M32)</f>
        <v>0</v>
      </c>
      <c r="O32" s="121">
        <f>'[3]A5-Capex'!J33</f>
        <v>0</v>
      </c>
      <c r="P32" s="122">
        <f>'[3]A5-Capex'!K33</f>
        <v>0</v>
      </c>
      <c r="Q32" s="123">
        <f>'[3]A5-Capex'!L33</f>
        <v>0</v>
      </c>
    </row>
    <row r="33" spans="1:17" x14ac:dyDescent="0.25">
      <c r="A33" s="210" t="str">
        <f>'[3]A5-Capex'!A34</f>
        <v>Vote 11 - SPORTS AND RECREATION</v>
      </c>
      <c r="B33" s="117"/>
      <c r="C33" s="118"/>
      <c r="D33" s="119"/>
      <c r="E33" s="119"/>
      <c r="F33" s="119"/>
      <c r="G33" s="119"/>
      <c r="H33" s="119"/>
      <c r="I33" s="119"/>
      <c r="J33" s="119"/>
      <c r="K33" s="119"/>
      <c r="L33" s="119"/>
      <c r="M33" s="119"/>
      <c r="N33" s="209">
        <f t="shared" si="4"/>
        <v>0</v>
      </c>
      <c r="O33" s="121">
        <f>'[3]A5-Capex'!J34</f>
        <v>0</v>
      </c>
      <c r="P33" s="122">
        <f>'[3]A5-Capex'!K34</f>
        <v>0</v>
      </c>
      <c r="Q33" s="123">
        <f>'[3]A5-Capex'!L34</f>
        <v>0</v>
      </c>
    </row>
    <row r="34" spans="1:17" x14ac:dyDescent="0.25">
      <c r="A34" s="210" t="str">
        <f>'[3]A5-Capex'!A35</f>
        <v>Vote 12 - BUDGET AND TREASURY</v>
      </c>
      <c r="B34" s="117"/>
      <c r="C34" s="118"/>
      <c r="D34" s="119"/>
      <c r="E34" s="119"/>
      <c r="F34" s="119"/>
      <c r="G34" s="119"/>
      <c r="H34" s="119"/>
      <c r="I34" s="119"/>
      <c r="J34" s="119"/>
      <c r="K34" s="119"/>
      <c r="L34" s="119"/>
      <c r="M34" s="119"/>
      <c r="N34" s="209">
        <f t="shared" si="4"/>
        <v>0</v>
      </c>
      <c r="O34" s="121">
        <f>'[3]A5-Capex'!J35</f>
        <v>0</v>
      </c>
      <c r="P34" s="122">
        <f>'[3]A5-Capex'!K35</f>
        <v>0</v>
      </c>
      <c r="Q34" s="123">
        <f>'[3]A5-Capex'!L35</f>
        <v>0</v>
      </c>
    </row>
    <row r="35" spans="1:17" x14ac:dyDescent="0.25">
      <c r="A35" s="210" t="str">
        <f>'[3]A5-Capex'!A36</f>
        <v xml:space="preserve"> - </v>
      </c>
      <c r="B35" s="117"/>
      <c r="C35" s="118"/>
      <c r="D35" s="119"/>
      <c r="E35" s="119"/>
      <c r="F35" s="119"/>
      <c r="G35" s="119"/>
      <c r="H35" s="119"/>
      <c r="I35" s="119"/>
      <c r="J35" s="119"/>
      <c r="K35" s="119"/>
      <c r="L35" s="119"/>
      <c r="M35" s="119"/>
      <c r="N35" s="209">
        <f t="shared" si="4"/>
        <v>0</v>
      </c>
      <c r="O35" s="121">
        <f>'[3]A5-Capex'!J36</f>
        <v>0</v>
      </c>
      <c r="P35" s="122">
        <f>'[3]A5-Capex'!K36</f>
        <v>0</v>
      </c>
      <c r="Q35" s="123">
        <f>'[3]A5-Capex'!L36</f>
        <v>0</v>
      </c>
    </row>
    <row r="36" spans="1:17" x14ac:dyDescent="0.25">
      <c r="A36" s="210" t="str">
        <f>'[3]A5-Capex'!A37</f>
        <v xml:space="preserve"> - </v>
      </c>
      <c r="B36" s="117"/>
      <c r="C36" s="118"/>
      <c r="D36" s="119"/>
      <c r="E36" s="119"/>
      <c r="F36" s="119"/>
      <c r="G36" s="119"/>
      <c r="H36" s="119"/>
      <c r="I36" s="119"/>
      <c r="J36" s="119"/>
      <c r="K36" s="119"/>
      <c r="L36" s="119"/>
      <c r="M36" s="119"/>
      <c r="N36" s="209">
        <f t="shared" si="4"/>
        <v>0</v>
      </c>
      <c r="O36" s="121">
        <f>'[3]A5-Capex'!J37</f>
        <v>0</v>
      </c>
      <c r="P36" s="122">
        <f>'[3]A5-Capex'!K37</f>
        <v>0</v>
      </c>
      <c r="Q36" s="123">
        <f>'[3]A5-Capex'!L37</f>
        <v>0</v>
      </c>
    </row>
    <row r="37" spans="1:17" x14ac:dyDescent="0.25">
      <c r="A37" s="210" t="str">
        <f>'[3]A5-Capex'!A38</f>
        <v xml:space="preserve"> - </v>
      </c>
      <c r="B37" s="117"/>
      <c r="C37" s="118"/>
      <c r="D37" s="119"/>
      <c r="E37" s="119"/>
      <c r="F37" s="119"/>
      <c r="G37" s="119"/>
      <c r="H37" s="119"/>
      <c r="I37" s="119"/>
      <c r="J37" s="119"/>
      <c r="K37" s="119"/>
      <c r="L37" s="119"/>
      <c r="M37" s="119"/>
      <c r="N37" s="209">
        <f t="shared" si="4"/>
        <v>0</v>
      </c>
      <c r="O37" s="121">
        <f>'[3]A5-Capex'!J38</f>
        <v>0</v>
      </c>
      <c r="P37" s="122">
        <f>'[3]A5-Capex'!K38</f>
        <v>0</v>
      </c>
      <c r="Q37" s="123">
        <f>'[3]A5-Capex'!L38</f>
        <v>0</v>
      </c>
    </row>
    <row r="38" spans="1:17" x14ac:dyDescent="0.25">
      <c r="A38" s="211" t="s">
        <v>720</v>
      </c>
      <c r="B38" s="212">
        <v>2</v>
      </c>
      <c r="C38" s="166">
        <f t="shared" ref="C38:Q38" si="5">SUM(C23:C37)</f>
        <v>0</v>
      </c>
      <c r="D38" s="167">
        <f t="shared" si="5"/>
        <v>0</v>
      </c>
      <c r="E38" s="167">
        <f t="shared" si="5"/>
        <v>0</v>
      </c>
      <c r="F38" s="167">
        <f t="shared" si="5"/>
        <v>0</v>
      </c>
      <c r="G38" s="167">
        <f t="shared" si="5"/>
        <v>0</v>
      </c>
      <c r="H38" s="167">
        <f t="shared" si="5"/>
        <v>0</v>
      </c>
      <c r="I38" s="167">
        <f t="shared" si="5"/>
        <v>0</v>
      </c>
      <c r="J38" s="167">
        <f t="shared" si="5"/>
        <v>0</v>
      </c>
      <c r="K38" s="167">
        <f t="shared" si="5"/>
        <v>0</v>
      </c>
      <c r="L38" s="167">
        <f t="shared" si="5"/>
        <v>0</v>
      </c>
      <c r="M38" s="167">
        <f t="shared" si="5"/>
        <v>0</v>
      </c>
      <c r="N38" s="213">
        <f t="shared" si="5"/>
        <v>0</v>
      </c>
      <c r="O38" s="166">
        <f t="shared" si="5"/>
        <v>0</v>
      </c>
      <c r="P38" s="167">
        <f t="shared" si="5"/>
        <v>0</v>
      </c>
      <c r="Q38" s="168">
        <f t="shared" si="5"/>
        <v>0</v>
      </c>
    </row>
    <row r="39" spans="1:17" ht="25.5" x14ac:dyDescent="0.25">
      <c r="A39" s="145" t="s">
        <v>721</v>
      </c>
      <c r="B39" s="220">
        <v>2</v>
      </c>
      <c r="C39" s="147">
        <f>C20+C38</f>
        <v>13447000</v>
      </c>
      <c r="D39" s="148">
        <f t="shared" ref="D39:N39" si="6">D20+D38</f>
        <v>13447000</v>
      </c>
      <c r="E39" s="148">
        <f t="shared" si="6"/>
        <v>13447000</v>
      </c>
      <c r="F39" s="148">
        <f t="shared" si="6"/>
        <v>13447000</v>
      </c>
      <c r="G39" s="148">
        <f t="shared" si="6"/>
        <v>13447000</v>
      </c>
      <c r="H39" s="148">
        <f t="shared" si="6"/>
        <v>13447000</v>
      </c>
      <c r="I39" s="148">
        <f t="shared" si="6"/>
        <v>13447000</v>
      </c>
      <c r="J39" s="148">
        <f t="shared" si="6"/>
        <v>13447000</v>
      </c>
      <c r="K39" s="148">
        <f t="shared" si="6"/>
        <v>13447000</v>
      </c>
      <c r="L39" s="148">
        <f t="shared" si="6"/>
        <v>13447000</v>
      </c>
      <c r="M39" s="148">
        <f t="shared" si="6"/>
        <v>13447000</v>
      </c>
      <c r="N39" s="221">
        <f t="shared" si="6"/>
        <v>16021000</v>
      </c>
      <c r="O39" s="147">
        <f>O20+O38</f>
        <v>163938000</v>
      </c>
      <c r="P39" s="148">
        <f>P20+P38</f>
        <v>204440371</v>
      </c>
      <c r="Q39" s="150">
        <f>Q20+Q38</f>
        <v>192200367</v>
      </c>
    </row>
  </sheetData>
  <mergeCells count="2">
    <mergeCell ref="C2:N2"/>
    <mergeCell ref="O2:Q2"/>
  </mergeCells>
  <pageMargins left="0.7" right="0.7" top="0.75" bottom="0.75" header="0.3" footer="0.3"/>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BreakPreview" zoomScaleNormal="100" zoomScaleSheetLayoutView="100" workbookViewId="0">
      <selection activeCell="A3" sqref="A3"/>
    </sheetView>
  </sheetViews>
  <sheetFormatPr defaultRowHeight="15" x14ac:dyDescent="0.25"/>
  <cols>
    <col min="1" max="1" width="151.5703125" customWidth="1"/>
  </cols>
  <sheetData>
    <row r="1" spans="1:1" ht="55.5" customHeight="1" thickTop="1" thickBot="1" x14ac:dyDescent="0.3">
      <c r="A1" s="222" t="s">
        <v>945</v>
      </c>
    </row>
    <row r="2" spans="1:1" ht="185.25" customHeight="1" thickTop="1" thickBot="1" x14ac:dyDescent="0.3">
      <c r="A2" s="99" t="s">
        <v>947</v>
      </c>
    </row>
    <row r="3" spans="1:1" ht="195.75" customHeight="1" thickTop="1" thickBot="1" x14ac:dyDescent="0.3">
      <c r="A3" s="223" t="s">
        <v>949</v>
      </c>
    </row>
    <row r="4" spans="1:1" ht="174.75" customHeight="1" thickTop="1" thickBot="1" x14ac:dyDescent="0.3">
      <c r="A4" s="223" t="s">
        <v>948</v>
      </c>
    </row>
    <row r="5" spans="1:1" ht="15.75" thickTop="1" x14ac:dyDescent="0.25"/>
  </sheetData>
  <printOptions horizontalCentered="1"/>
  <pageMargins left="0.70866141732283472" right="0.70866141732283472" top="0.74803149606299213" bottom="0.74803149606299213" header="0.31496062992125984" footer="0.31496062992125984"/>
  <pageSetup scale="85" orientation="landscape" horizontalDpi="300" verticalDpi="30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 PAGE</vt:lpstr>
      <vt:lpstr>TABLE OF CONTENT</vt:lpstr>
      <vt:lpstr>INTRO AND LEGISLATION</vt:lpstr>
      <vt:lpstr>VIS MISS STRA MAP</vt:lpstr>
      <vt:lpstr>DEPARTMENTS</vt:lpstr>
      <vt:lpstr>HIGH LEVEL SDBIP</vt:lpstr>
      <vt:lpstr>LMTOD</vt:lpstr>
      <vt:lpstr>LBSD</vt:lpstr>
      <vt:lpstr>LMFMV</vt:lpstr>
      <vt:lpstr>LLED</vt:lpstr>
      <vt:lpstr>LGGPP</vt:lpstr>
      <vt:lpstr>MRE</vt:lpstr>
      <vt:lpstr>MREBV</vt:lpstr>
      <vt:lpstr>CAP CASHFLOW</vt:lpstr>
      <vt:lpstr>CAP BV</vt:lpstr>
      <vt:lpstr>APPROVAL</vt:lpstr>
      <vt:lpstr>APPROVAL!Print_Area</vt:lpstr>
      <vt:lpstr>'COVER PAGE'!Print_Area</vt:lpstr>
      <vt:lpstr>DEPARTMENTS!Print_Area</vt:lpstr>
      <vt:lpstr>'HIGH LEVEL SDBIP'!Print_Area</vt:lpstr>
      <vt:lpstr>'INTRO AND LEGISLATION'!Print_Area</vt:lpstr>
      <vt:lpstr>LBSD!Print_Area</vt:lpstr>
      <vt:lpstr>LGGPP!Print_Area</vt:lpstr>
      <vt:lpstr>LLED!Print_Area</vt:lpstr>
      <vt:lpstr>LMTOD!Print_Area</vt:lpstr>
      <vt:lpstr>'TABLE OF CONTENT'!Print_Area</vt:lpstr>
      <vt:lpstr>'VIS MISS STRA MAP'!Print_Area</vt:lpstr>
      <vt:lpstr>'HIGH LEVEL SDBIP'!Print_Titles</vt:lpstr>
      <vt:lpstr>LGGPP!Print_Titles</vt:lpstr>
      <vt:lpstr>LLED!Print_Titles</vt:lpstr>
      <vt:lpstr>LMFMV!Print_Titles</vt:lpstr>
      <vt:lpstr>LMTOD!Print_Titles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Risenga Shilenge</dc:creator>
  <cp:lastModifiedBy>Naphton Tshikosi</cp:lastModifiedBy>
  <cp:lastPrinted>2016-03-01T06:39:15Z</cp:lastPrinted>
  <dcterms:created xsi:type="dcterms:W3CDTF">2015-06-08T08:15:35Z</dcterms:created>
  <dcterms:modified xsi:type="dcterms:W3CDTF">2016-04-20T05:38:56Z</dcterms:modified>
</cp:coreProperties>
</file>